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425" windowWidth="15120" windowHeight="6690" tabRatio="974" activeTab="19"/>
  </bookViews>
  <sheets>
    <sheet name="день1" sheetId="1" r:id="rId1"/>
    <sheet name="день2" sheetId="2" r:id="rId2"/>
    <sheet name="день3" sheetId="3" r:id="rId3"/>
    <sheet name="День4" sheetId="6" r:id="rId4"/>
    <sheet name="День5" sheetId="5" r:id="rId5"/>
    <sheet name="День 6" sheetId="7" r:id="rId6"/>
    <sheet name="День7" sheetId="8" r:id="rId7"/>
    <sheet name="День8" sheetId="9" r:id="rId8"/>
    <sheet name="День9" sheetId="10" r:id="rId9"/>
    <sheet name="День10" sheetId="11" r:id="rId10"/>
    <sheet name="День11" sheetId="12" r:id="rId11"/>
    <sheet name="День12" sheetId="13" r:id="rId12"/>
    <sheet name="День13" sheetId="14" r:id="rId13"/>
    <sheet name="День14" sheetId="15" r:id="rId14"/>
    <sheet name="День15" sheetId="16" r:id="rId15"/>
    <sheet name="День16" sheetId="17" r:id="rId16"/>
    <sheet name="День17" sheetId="18" r:id="rId17"/>
    <sheet name="День18" sheetId="19" r:id="rId18"/>
    <sheet name="День19" sheetId="20" r:id="rId19"/>
    <sheet name="День20" sheetId="21" r:id="rId20"/>
  </sheets>
  <calcPr calcId="145621"/>
</workbook>
</file>

<file path=xl/calcChain.xml><?xml version="1.0" encoding="utf-8"?>
<calcChain xmlns="http://schemas.openxmlformats.org/spreadsheetml/2006/main">
  <c r="M81" i="12" l="1"/>
  <c r="L81" i="12"/>
  <c r="K81" i="12"/>
  <c r="J81" i="12"/>
  <c r="M74" i="12"/>
  <c r="L74" i="12"/>
  <c r="K74" i="12"/>
  <c r="J74" i="12"/>
  <c r="M72" i="1"/>
  <c r="L72" i="1"/>
  <c r="K72" i="1"/>
  <c r="J72" i="1"/>
  <c r="M24" i="10" l="1"/>
  <c r="L24" i="10"/>
  <c r="K24" i="10"/>
  <c r="J24" i="10"/>
  <c r="M24" i="6"/>
  <c r="L24" i="6"/>
  <c r="K24" i="6"/>
  <c r="J24" i="6"/>
  <c r="M24" i="3"/>
  <c r="L24" i="3"/>
  <c r="K24" i="3"/>
  <c r="J24" i="3"/>
  <c r="M59" i="21" l="1"/>
  <c r="L59" i="21"/>
  <c r="K59" i="21"/>
  <c r="J59" i="21"/>
  <c r="M64" i="21"/>
  <c r="L64" i="21"/>
  <c r="K64" i="21"/>
  <c r="J64" i="21"/>
  <c r="M68" i="20"/>
  <c r="L68" i="20"/>
  <c r="K68" i="20"/>
  <c r="J68" i="20"/>
  <c r="M72" i="18"/>
  <c r="L72" i="18"/>
  <c r="K72" i="18"/>
  <c r="J72" i="18"/>
  <c r="M62" i="17"/>
  <c r="L62" i="17"/>
  <c r="K62" i="17"/>
  <c r="J62" i="17"/>
  <c r="M61" i="17"/>
  <c r="L61" i="17"/>
  <c r="K61" i="17"/>
  <c r="J61" i="17"/>
  <c r="M60" i="17"/>
  <c r="L60" i="17"/>
  <c r="K60" i="17"/>
  <c r="J60" i="17"/>
  <c r="M59" i="17"/>
  <c r="L59" i="17"/>
  <c r="K59" i="17"/>
  <c r="J59" i="17"/>
  <c r="M64" i="16"/>
  <c r="L64" i="16"/>
  <c r="K64" i="16"/>
  <c r="J64" i="16"/>
  <c r="M62" i="16"/>
  <c r="L62" i="16"/>
  <c r="K62" i="16"/>
  <c r="J62" i="16"/>
  <c r="M14" i="14"/>
  <c r="L14" i="14"/>
  <c r="K14" i="14"/>
  <c r="J14" i="14"/>
  <c r="M66" i="19"/>
  <c r="L66" i="19"/>
  <c r="K66" i="19"/>
  <c r="J66" i="19"/>
  <c r="M74" i="3" l="1"/>
  <c r="L74" i="3"/>
  <c r="K74" i="3"/>
  <c r="J74" i="3"/>
  <c r="M45" i="16"/>
  <c r="L45" i="16"/>
  <c r="K45" i="16"/>
  <c r="J45" i="16"/>
  <c r="M44" i="16"/>
  <c r="L44" i="16"/>
  <c r="K44" i="16"/>
  <c r="J44" i="16"/>
  <c r="M43" i="16"/>
  <c r="L43" i="16"/>
  <c r="K43" i="16"/>
  <c r="J43" i="16"/>
  <c r="M41" i="11"/>
  <c r="L41" i="11"/>
  <c r="K41" i="11"/>
  <c r="J41" i="11"/>
  <c r="M40" i="11"/>
  <c r="L40" i="11"/>
  <c r="K40" i="11"/>
  <c r="J40" i="11"/>
  <c r="M39" i="11"/>
  <c r="L39" i="11"/>
  <c r="K39" i="11"/>
  <c r="J39" i="11"/>
  <c r="M55" i="21"/>
  <c r="L55" i="21"/>
  <c r="K55" i="21"/>
  <c r="J55" i="21"/>
  <c r="M54" i="21"/>
  <c r="L54" i="21"/>
  <c r="K54" i="21"/>
  <c r="J54" i="21"/>
  <c r="M53" i="21"/>
  <c r="L53" i="21"/>
  <c r="L52" i="21" s="1"/>
  <c r="K53" i="21"/>
  <c r="J53" i="21"/>
  <c r="J52" i="21" s="1"/>
  <c r="M52" i="20"/>
  <c r="L52" i="20"/>
  <c r="K52" i="20"/>
  <c r="J52" i="20"/>
  <c r="M23" i="19"/>
  <c r="L23" i="19"/>
  <c r="K23" i="19"/>
  <c r="J23" i="19"/>
  <c r="M38" i="18"/>
  <c r="L38" i="18"/>
  <c r="K38" i="18"/>
  <c r="J38" i="18"/>
  <c r="M19" i="18"/>
  <c r="L19" i="18"/>
  <c r="K19" i="18"/>
  <c r="J19" i="18"/>
  <c r="M18" i="18"/>
  <c r="L18" i="18"/>
  <c r="K18" i="18"/>
  <c r="J18" i="18"/>
  <c r="J17" i="18" s="1"/>
  <c r="M17" i="18"/>
  <c r="L17" i="18"/>
  <c r="K17" i="18"/>
  <c r="M44" i="17"/>
  <c r="L44" i="17"/>
  <c r="K44" i="17"/>
  <c r="J44" i="17"/>
  <c r="M43" i="17"/>
  <c r="L43" i="17"/>
  <c r="K43" i="17"/>
  <c r="J43" i="17"/>
  <c r="M42" i="17"/>
  <c r="L42" i="17"/>
  <c r="K42" i="17"/>
  <c r="J42" i="17"/>
  <c r="M41" i="17"/>
  <c r="L41" i="17"/>
  <c r="K41" i="17"/>
  <c r="J41" i="17"/>
  <c r="M40" i="17"/>
  <c r="L40" i="17"/>
  <c r="K40" i="17"/>
  <c r="J40" i="17"/>
  <c r="M39" i="17"/>
  <c r="L39" i="17"/>
  <c r="K39" i="17"/>
  <c r="J39" i="17"/>
  <c r="M38" i="17"/>
  <c r="L38" i="17"/>
  <c r="K38" i="17"/>
  <c r="J38" i="17"/>
  <c r="M63" i="16"/>
  <c r="L63" i="16"/>
  <c r="K63" i="16"/>
  <c r="J63" i="16"/>
  <c r="M61" i="16"/>
  <c r="L61" i="16"/>
  <c r="K61" i="16"/>
  <c r="J61" i="16"/>
  <c r="M29" i="16"/>
  <c r="L29" i="16"/>
  <c r="K29" i="16"/>
  <c r="J29" i="16"/>
  <c r="M12" i="16"/>
  <c r="L12" i="16"/>
  <c r="K12" i="16"/>
  <c r="J12" i="16"/>
  <c r="M11" i="16"/>
  <c r="L11" i="16"/>
  <c r="K11" i="16"/>
  <c r="J11" i="16"/>
  <c r="M10" i="16"/>
  <c r="L10" i="16"/>
  <c r="K10" i="16"/>
  <c r="J10" i="16"/>
  <c r="M9" i="16"/>
  <c r="L9" i="16"/>
  <c r="K9" i="16"/>
  <c r="J9" i="16"/>
  <c r="J8" i="16" s="1"/>
  <c r="M8" i="16"/>
  <c r="L8" i="16"/>
  <c r="M67" i="15"/>
  <c r="L67" i="15"/>
  <c r="K67" i="15"/>
  <c r="J67" i="15"/>
  <c r="M66" i="15"/>
  <c r="L66" i="15"/>
  <c r="K66" i="15"/>
  <c r="J66" i="15"/>
  <c r="M65" i="15"/>
  <c r="L65" i="15"/>
  <c r="K65" i="15"/>
  <c r="J65" i="15"/>
  <c r="M64" i="15"/>
  <c r="L64" i="15"/>
  <c r="K64" i="15"/>
  <c r="J64" i="15"/>
  <c r="M63" i="15"/>
  <c r="L63" i="15"/>
  <c r="K63" i="15"/>
  <c r="J63" i="15"/>
  <c r="M62" i="15"/>
  <c r="M61" i="15" s="1"/>
  <c r="L62" i="15"/>
  <c r="L61" i="15" s="1"/>
  <c r="K62" i="15"/>
  <c r="J62" i="15"/>
  <c r="J61" i="15" s="1"/>
  <c r="K61" i="15"/>
  <c r="M34" i="15"/>
  <c r="L34" i="15"/>
  <c r="K34" i="15"/>
  <c r="J34" i="15"/>
  <c r="M47" i="19"/>
  <c r="L47" i="19"/>
  <c r="K47" i="19"/>
  <c r="J47" i="19"/>
  <c r="M46" i="19"/>
  <c r="L46" i="19"/>
  <c r="K46" i="19"/>
  <c r="J46" i="19"/>
  <c r="M45" i="19"/>
  <c r="L45" i="19"/>
  <c r="K45" i="19"/>
  <c r="J45" i="19"/>
  <c r="M44" i="19"/>
  <c r="M43" i="19" s="1"/>
  <c r="L44" i="19"/>
  <c r="K44" i="19"/>
  <c r="J44" i="19"/>
  <c r="J43" i="19" s="1"/>
  <c r="M31" i="15"/>
  <c r="L31" i="15"/>
  <c r="K31" i="15"/>
  <c r="J31" i="15"/>
  <c r="M30" i="15"/>
  <c r="L30" i="15"/>
  <c r="K30" i="15"/>
  <c r="J30" i="15"/>
  <c r="M29" i="15"/>
  <c r="L29" i="15"/>
  <c r="K29" i="15"/>
  <c r="J29" i="15"/>
  <c r="M28" i="15"/>
  <c r="L28" i="15"/>
  <c r="K28" i="15"/>
  <c r="J28" i="15"/>
  <c r="M27" i="15"/>
  <c r="L27" i="15"/>
  <c r="K27" i="15"/>
  <c r="J27" i="15"/>
  <c r="M26" i="15"/>
  <c r="L26" i="15"/>
  <c r="K26" i="15"/>
  <c r="J26" i="15"/>
  <c r="M25" i="15"/>
  <c r="L25" i="15"/>
  <c r="K25" i="15"/>
  <c r="J25" i="15"/>
  <c r="M24" i="15"/>
  <c r="L24" i="15"/>
  <c r="L23" i="15" s="1"/>
  <c r="K24" i="15"/>
  <c r="J24" i="15"/>
  <c r="M61" i="14"/>
  <c r="L61" i="14"/>
  <c r="K61" i="14"/>
  <c r="J61" i="14"/>
  <c r="M47" i="14"/>
  <c r="L47" i="14"/>
  <c r="K47" i="14"/>
  <c r="J47" i="14"/>
  <c r="M46" i="14"/>
  <c r="L46" i="14"/>
  <c r="L45" i="14" s="1"/>
  <c r="K46" i="14"/>
  <c r="K45" i="14" s="1"/>
  <c r="J46" i="14"/>
  <c r="J45" i="14" s="1"/>
  <c r="M44" i="14"/>
  <c r="L44" i="14"/>
  <c r="K44" i="14"/>
  <c r="J44" i="14"/>
  <c r="M43" i="14"/>
  <c r="L43" i="14"/>
  <c r="K43" i="14"/>
  <c r="J43" i="14"/>
  <c r="M42" i="14"/>
  <c r="L42" i="14"/>
  <c r="K42" i="14"/>
  <c r="J42" i="14"/>
  <c r="M41" i="14"/>
  <c r="L41" i="14"/>
  <c r="L40" i="14" s="1"/>
  <c r="K41" i="14"/>
  <c r="K40" i="14" s="1"/>
  <c r="J41" i="14"/>
  <c r="J40" i="14" s="1"/>
  <c r="M40" i="14"/>
  <c r="M13" i="14"/>
  <c r="L13" i="14"/>
  <c r="K13" i="14"/>
  <c r="J13" i="14"/>
  <c r="M12" i="14"/>
  <c r="L12" i="14"/>
  <c r="K12" i="14"/>
  <c r="J12" i="14"/>
  <c r="M11" i="14"/>
  <c r="L11" i="14"/>
  <c r="K11" i="14"/>
  <c r="J11" i="14"/>
  <c r="M10" i="14"/>
  <c r="L10" i="14"/>
  <c r="K10" i="14"/>
  <c r="J10" i="14"/>
  <c r="M9" i="14"/>
  <c r="L9" i="14"/>
  <c r="K9" i="14"/>
  <c r="K8" i="14" s="1"/>
  <c r="J9" i="14"/>
  <c r="M63" i="18"/>
  <c r="L63" i="18"/>
  <c r="K63" i="18"/>
  <c r="J63" i="18"/>
  <c r="M62" i="18"/>
  <c r="L62" i="18"/>
  <c r="K62" i="18"/>
  <c r="J62" i="18"/>
  <c r="M61" i="18"/>
  <c r="L61" i="18"/>
  <c r="K61" i="18"/>
  <c r="J61" i="18"/>
  <c r="M60" i="18"/>
  <c r="L60" i="18"/>
  <c r="K60" i="18"/>
  <c r="J60" i="18"/>
  <c r="M59" i="18"/>
  <c r="L59" i="18"/>
  <c r="K59" i="18"/>
  <c r="J59" i="18"/>
  <c r="M58" i="18"/>
  <c r="L58" i="18"/>
  <c r="K58" i="18"/>
  <c r="J58" i="18"/>
  <c r="M57" i="18"/>
  <c r="L57" i="18"/>
  <c r="K57" i="18"/>
  <c r="J57" i="18"/>
  <c r="J56" i="18" s="1"/>
  <c r="K56" i="18"/>
  <c r="M68" i="12"/>
  <c r="L68" i="12"/>
  <c r="K68" i="12"/>
  <c r="J68" i="12"/>
  <c r="M67" i="12"/>
  <c r="L67" i="12"/>
  <c r="K67" i="12"/>
  <c r="J67" i="12"/>
  <c r="M66" i="12"/>
  <c r="L66" i="12"/>
  <c r="K66" i="12"/>
  <c r="J66" i="12"/>
  <c r="M65" i="12"/>
  <c r="L65" i="12"/>
  <c r="K65" i="12"/>
  <c r="J65" i="12"/>
  <c r="M64" i="12"/>
  <c r="L64" i="12"/>
  <c r="K64" i="12"/>
  <c r="J64" i="12"/>
  <c r="M63" i="12"/>
  <c r="L63" i="12"/>
  <c r="K63" i="12"/>
  <c r="J63" i="12"/>
  <c r="M62" i="12"/>
  <c r="L62" i="12"/>
  <c r="K62" i="12"/>
  <c r="J62" i="12"/>
  <c r="J61" i="12" s="1"/>
  <c r="K8" i="16" l="1"/>
  <c r="L8" i="14"/>
  <c r="M8" i="14"/>
  <c r="L56" i="18"/>
  <c r="M56" i="18"/>
  <c r="J8" i="14"/>
  <c r="L61" i="12"/>
  <c r="M61" i="12"/>
  <c r="M52" i="21"/>
  <c r="L43" i="19"/>
  <c r="K52" i="21"/>
  <c r="K43" i="19"/>
  <c r="J23" i="15"/>
  <c r="K23" i="15"/>
  <c r="M23" i="15"/>
  <c r="M45" i="14"/>
  <c r="K61" i="12"/>
  <c r="M60" i="13" l="1"/>
  <c r="L60" i="13"/>
  <c r="K60" i="13"/>
  <c r="J60" i="13"/>
  <c r="M59" i="13"/>
  <c r="L59" i="13"/>
  <c r="K59" i="13"/>
  <c r="J59" i="13"/>
  <c r="M58" i="13"/>
  <c r="L58" i="13"/>
  <c r="K58" i="13"/>
  <c r="J58" i="13"/>
  <c r="M57" i="13"/>
  <c r="L57" i="13"/>
  <c r="K57" i="13"/>
  <c r="J57" i="13"/>
  <c r="M56" i="13"/>
  <c r="L56" i="13"/>
  <c r="K56" i="13"/>
  <c r="J56" i="13"/>
  <c r="M55" i="13"/>
  <c r="L55" i="13"/>
  <c r="K55" i="13"/>
  <c r="J55" i="13"/>
  <c r="M54" i="13"/>
  <c r="L54" i="13"/>
  <c r="K54" i="13"/>
  <c r="J54" i="13"/>
  <c r="M13" i="13"/>
  <c r="L13" i="13"/>
  <c r="K13" i="13"/>
  <c r="J13" i="13"/>
  <c r="M12" i="13"/>
  <c r="L12" i="13"/>
  <c r="K12" i="13"/>
  <c r="J12" i="13"/>
  <c r="M11" i="13"/>
  <c r="L11" i="13"/>
  <c r="K11" i="13"/>
  <c r="J11" i="13"/>
  <c r="M10" i="13"/>
  <c r="L10" i="13"/>
  <c r="K10" i="13"/>
  <c r="J10" i="13"/>
  <c r="M9" i="13"/>
  <c r="M8" i="13" s="1"/>
  <c r="L9" i="13"/>
  <c r="L8" i="13" s="1"/>
  <c r="K9" i="13"/>
  <c r="K8" i="13" s="1"/>
  <c r="J9" i="13"/>
  <c r="J8" i="13" s="1"/>
  <c r="J15" i="13"/>
  <c r="K15" i="13"/>
  <c r="L15" i="13"/>
  <c r="M15" i="13"/>
  <c r="J16" i="13"/>
  <c r="K16" i="13"/>
  <c r="L16" i="13"/>
  <c r="M16" i="13"/>
  <c r="M47" i="12"/>
  <c r="L47" i="12"/>
  <c r="K47" i="12"/>
  <c r="J47" i="12"/>
  <c r="M46" i="12"/>
  <c r="L46" i="12"/>
  <c r="K46" i="12"/>
  <c r="J46" i="12"/>
  <c r="M45" i="12"/>
  <c r="L45" i="12"/>
  <c r="K45" i="12"/>
  <c r="J45" i="12"/>
  <c r="M44" i="12"/>
  <c r="L44" i="12"/>
  <c r="K44" i="12"/>
  <c r="J44" i="12"/>
  <c r="M43" i="12"/>
  <c r="M42" i="12" s="1"/>
  <c r="L43" i="12"/>
  <c r="L42" i="12" s="1"/>
  <c r="K43" i="12"/>
  <c r="K42" i="12" s="1"/>
  <c r="J43" i="12"/>
  <c r="J42" i="12" s="1"/>
  <c r="M51" i="11" l="1"/>
  <c r="L51" i="11"/>
  <c r="K51" i="11"/>
  <c r="J51" i="11"/>
  <c r="M75" i="10"/>
  <c r="L75" i="10"/>
  <c r="K75" i="10"/>
  <c r="J75" i="10"/>
  <c r="M27" i="10"/>
  <c r="L27" i="10"/>
  <c r="K27" i="10"/>
  <c r="J27" i="10"/>
  <c r="M26" i="10"/>
  <c r="L26" i="10"/>
  <c r="K26" i="10"/>
  <c r="J26" i="10"/>
  <c r="M44" i="9"/>
  <c r="L44" i="9"/>
  <c r="K44" i="9"/>
  <c r="J44" i="9"/>
  <c r="M43" i="9"/>
  <c r="L43" i="9"/>
  <c r="K43" i="9"/>
  <c r="J43" i="9"/>
  <c r="M38" i="9"/>
  <c r="L38" i="9"/>
  <c r="K38" i="9"/>
  <c r="J38" i="9"/>
  <c r="M42" i="9"/>
  <c r="L42" i="9"/>
  <c r="K42" i="9"/>
  <c r="J42" i="9"/>
  <c r="M46" i="9"/>
  <c r="L46" i="9"/>
  <c r="K46" i="9"/>
  <c r="J46" i="9"/>
  <c r="M30" i="9"/>
  <c r="L30" i="9"/>
  <c r="K30" i="9"/>
  <c r="J30" i="9"/>
  <c r="M79" i="8" l="1"/>
  <c r="L79" i="8"/>
  <c r="K79" i="8"/>
  <c r="J79" i="8"/>
  <c r="M74" i="8"/>
  <c r="L74" i="8"/>
  <c r="K74" i="8"/>
  <c r="J74" i="8"/>
  <c r="M73" i="8"/>
  <c r="L73" i="8"/>
  <c r="K73" i="8"/>
  <c r="J73" i="8"/>
  <c r="M71" i="8"/>
  <c r="L71" i="8"/>
  <c r="K71" i="8"/>
  <c r="J71" i="8"/>
  <c r="M59" i="6"/>
  <c r="L59" i="6"/>
  <c r="K59" i="6"/>
  <c r="J59" i="6"/>
  <c r="M58" i="6"/>
  <c r="L58" i="6"/>
  <c r="K58" i="6"/>
  <c r="J58" i="6"/>
  <c r="M57" i="6"/>
  <c r="L57" i="6"/>
  <c r="K57" i="6"/>
  <c r="J57" i="6"/>
  <c r="M56" i="6"/>
  <c r="L56" i="6"/>
  <c r="K56" i="6"/>
  <c r="J56" i="6"/>
  <c r="M55" i="6"/>
  <c r="L55" i="6"/>
  <c r="K55" i="6"/>
  <c r="J55" i="6"/>
  <c r="M54" i="6"/>
  <c r="L54" i="6"/>
  <c r="K54" i="6"/>
  <c r="J54" i="6"/>
  <c r="M53" i="6"/>
  <c r="L53" i="6"/>
  <c r="K53" i="6"/>
  <c r="J53" i="6"/>
  <c r="M64" i="13"/>
  <c r="L64" i="13"/>
  <c r="K64" i="13"/>
  <c r="J64" i="13"/>
  <c r="M63" i="13"/>
  <c r="L63" i="13"/>
  <c r="K63" i="13"/>
  <c r="J63" i="13"/>
  <c r="M62" i="13"/>
  <c r="L62" i="13"/>
  <c r="L61" i="13" s="1"/>
  <c r="K62" i="13"/>
  <c r="K61" i="13" s="1"/>
  <c r="J62" i="13"/>
  <c r="J61" i="13" s="1"/>
  <c r="M31" i="8"/>
  <c r="L31" i="8"/>
  <c r="K31" i="8"/>
  <c r="J31" i="8"/>
  <c r="M17" i="8"/>
  <c r="L17" i="8"/>
  <c r="K17" i="8"/>
  <c r="J17" i="8"/>
  <c r="M16" i="8"/>
  <c r="L16" i="8"/>
  <c r="K16" i="8"/>
  <c r="J16" i="8"/>
  <c r="M15" i="8"/>
  <c r="L15" i="8"/>
  <c r="K15" i="8"/>
  <c r="J15" i="8"/>
  <c r="M14" i="8"/>
  <c r="L14" i="8"/>
  <c r="K14" i="8"/>
  <c r="J14" i="8"/>
  <c r="M73" i="16"/>
  <c r="L73" i="16"/>
  <c r="K73" i="16"/>
  <c r="J73" i="16"/>
  <c r="M72" i="16"/>
  <c r="L72" i="16"/>
  <c r="K72" i="16"/>
  <c r="J72" i="16"/>
  <c r="M71" i="16"/>
  <c r="L71" i="16"/>
  <c r="K71" i="16"/>
  <c r="J71" i="16"/>
  <c r="M68" i="11"/>
  <c r="L68" i="11"/>
  <c r="K68" i="11"/>
  <c r="J68" i="11"/>
  <c r="M67" i="11"/>
  <c r="M66" i="11" s="1"/>
  <c r="L67" i="11"/>
  <c r="L66" i="11" s="1"/>
  <c r="K67" i="11"/>
  <c r="J67" i="11"/>
  <c r="J66" i="11" s="1"/>
  <c r="K66" i="11"/>
  <c r="M59" i="5"/>
  <c r="L59" i="5"/>
  <c r="K59" i="5"/>
  <c r="J59" i="5"/>
  <c r="M33" i="5"/>
  <c r="L33" i="5"/>
  <c r="K33" i="5"/>
  <c r="J33" i="5"/>
  <c r="M61" i="13" l="1"/>
  <c r="J64" i="19"/>
  <c r="K64" i="19"/>
  <c r="L64" i="19"/>
  <c r="M64" i="19"/>
  <c r="J65" i="19"/>
  <c r="K65" i="19"/>
  <c r="L65" i="19"/>
  <c r="M65" i="19"/>
  <c r="J36" i="19"/>
  <c r="K36" i="19"/>
  <c r="L36" i="19"/>
  <c r="M36" i="19"/>
  <c r="J37" i="19"/>
  <c r="K37" i="19"/>
  <c r="L37" i="19"/>
  <c r="M37" i="19"/>
  <c r="J38" i="19"/>
  <c r="K38" i="19"/>
  <c r="L38" i="19"/>
  <c r="M38" i="19"/>
  <c r="M17" i="9"/>
  <c r="L17" i="9"/>
  <c r="K17" i="9"/>
  <c r="J17" i="9"/>
  <c r="M16" i="9"/>
  <c r="L16" i="9"/>
  <c r="K16" i="9"/>
  <c r="J16" i="9"/>
  <c r="M15" i="9"/>
  <c r="L15" i="9"/>
  <c r="K15" i="9"/>
  <c r="J15" i="9"/>
  <c r="J14" i="9" s="1"/>
  <c r="M14" i="9"/>
  <c r="L14" i="9"/>
  <c r="M35" i="19" l="1"/>
  <c r="M63" i="19"/>
  <c r="L35" i="19"/>
  <c r="L63" i="19"/>
  <c r="K35" i="19"/>
  <c r="K63" i="19"/>
  <c r="J35" i="19"/>
  <c r="J63" i="19"/>
  <c r="K14" i="9"/>
  <c r="M30" i="13"/>
  <c r="L30" i="13"/>
  <c r="K30" i="13"/>
  <c r="J30" i="13"/>
  <c r="M29" i="13"/>
  <c r="L29" i="13"/>
  <c r="K29" i="13"/>
  <c r="J29" i="13"/>
  <c r="M28" i="13"/>
  <c r="L28" i="13"/>
  <c r="K28" i="13"/>
  <c r="J28" i="13"/>
  <c r="M27" i="13"/>
  <c r="L27" i="13"/>
  <c r="K27" i="13"/>
  <c r="J27" i="13"/>
  <c r="M26" i="13"/>
  <c r="L26" i="13"/>
  <c r="K26" i="13"/>
  <c r="J26" i="13"/>
  <c r="M25" i="13"/>
  <c r="L25" i="13"/>
  <c r="K25" i="13"/>
  <c r="J25" i="13"/>
  <c r="M24" i="13"/>
  <c r="L24" i="13"/>
  <c r="K24" i="13"/>
  <c r="K23" i="13" s="1"/>
  <c r="J24" i="13"/>
  <c r="J23" i="13" s="1"/>
  <c r="M23" i="13"/>
  <c r="L23" i="13"/>
  <c r="M69" i="8"/>
  <c r="L69" i="8"/>
  <c r="K69" i="8"/>
  <c r="J69" i="8"/>
  <c r="M68" i="8"/>
  <c r="L68" i="8"/>
  <c r="K68" i="8"/>
  <c r="J68" i="8"/>
  <c r="M67" i="8"/>
  <c r="L67" i="8"/>
  <c r="K67" i="8"/>
  <c r="J67" i="8"/>
  <c r="M66" i="8"/>
  <c r="L66" i="8"/>
  <c r="K66" i="8"/>
  <c r="J66" i="8"/>
  <c r="M65" i="8"/>
  <c r="L65" i="8"/>
  <c r="K65" i="8"/>
  <c r="J65" i="8"/>
  <c r="M64" i="8"/>
  <c r="L64" i="8"/>
  <c r="L63" i="8" s="1"/>
  <c r="K64" i="8"/>
  <c r="K63" i="8" s="1"/>
  <c r="J64" i="8"/>
  <c r="M63" i="8"/>
  <c r="J63" i="8"/>
  <c r="M45" i="18"/>
  <c r="L45" i="18"/>
  <c r="K45" i="18"/>
  <c r="J45" i="18"/>
  <c r="M44" i="18"/>
  <c r="L44" i="18"/>
  <c r="K44" i="18"/>
  <c r="J44" i="18"/>
  <c r="M43" i="18"/>
  <c r="L43" i="18"/>
  <c r="K43" i="18"/>
  <c r="J43" i="18"/>
  <c r="M42" i="18"/>
  <c r="L42" i="18"/>
  <c r="K42" i="18"/>
  <c r="J42" i="18"/>
  <c r="M40" i="18"/>
  <c r="L40" i="18"/>
  <c r="K40" i="18"/>
  <c r="J40" i="18"/>
  <c r="M53" i="12"/>
  <c r="L53" i="12"/>
  <c r="K53" i="12"/>
  <c r="J53" i="12"/>
  <c r="M52" i="12"/>
  <c r="L52" i="12"/>
  <c r="K52" i="12"/>
  <c r="J52" i="12"/>
  <c r="M51" i="12"/>
  <c r="L51" i="12"/>
  <c r="K51" i="12"/>
  <c r="J51" i="12"/>
  <c r="M50" i="12"/>
  <c r="L50" i="12"/>
  <c r="L48" i="12" s="1"/>
  <c r="K50" i="12"/>
  <c r="K48" i="12" s="1"/>
  <c r="J50" i="12"/>
  <c r="J48" i="12" s="1"/>
  <c r="M48" i="12"/>
  <c r="M32" i="14"/>
  <c r="L32" i="14"/>
  <c r="K32" i="14"/>
  <c r="J32" i="14"/>
  <c r="M31" i="14"/>
  <c r="L31" i="14"/>
  <c r="K31" i="14"/>
  <c r="J31" i="14"/>
  <c r="M30" i="14"/>
  <c r="L30" i="14"/>
  <c r="K30" i="14"/>
  <c r="J30" i="14"/>
  <c r="M29" i="14"/>
  <c r="L29" i="14"/>
  <c r="K29" i="14"/>
  <c r="J29" i="14"/>
  <c r="M28" i="14"/>
  <c r="L28" i="14"/>
  <c r="K28" i="14"/>
  <c r="J28" i="14"/>
  <c r="M27" i="14"/>
  <c r="L27" i="14"/>
  <c r="K27" i="14"/>
  <c r="J27" i="14"/>
  <c r="M26" i="14"/>
  <c r="L26" i="14"/>
  <c r="K26" i="14"/>
  <c r="J26" i="14"/>
  <c r="M25" i="14"/>
  <c r="M24" i="14" s="1"/>
  <c r="L25" i="14"/>
  <c r="L24" i="14" s="1"/>
  <c r="K25" i="14"/>
  <c r="K24" i="14" s="1"/>
  <c r="J25" i="14"/>
  <c r="J24" i="14" s="1"/>
  <c r="M38" i="21"/>
  <c r="L38" i="21"/>
  <c r="K38" i="21"/>
  <c r="J38" i="21"/>
  <c r="M37" i="21"/>
  <c r="L37" i="21"/>
  <c r="K37" i="21"/>
  <c r="J37" i="21"/>
  <c r="M36" i="21"/>
  <c r="L36" i="21"/>
  <c r="L35" i="21" s="1"/>
  <c r="K36" i="21"/>
  <c r="K35" i="21" s="1"/>
  <c r="J36" i="21"/>
  <c r="J35" i="21" s="1"/>
  <c r="M42" i="19"/>
  <c r="L42" i="19"/>
  <c r="K42" i="19"/>
  <c r="J42" i="19"/>
  <c r="M41" i="19"/>
  <c r="L41" i="19"/>
  <c r="K41" i="19"/>
  <c r="J41" i="19"/>
  <c r="M40" i="19"/>
  <c r="L40" i="19"/>
  <c r="L39" i="19" s="1"/>
  <c r="K40" i="19"/>
  <c r="J40" i="19"/>
  <c r="J39" i="19" s="1"/>
  <c r="M39" i="19"/>
  <c r="M41" i="12"/>
  <c r="L41" i="12"/>
  <c r="K41" i="12"/>
  <c r="J41" i="12"/>
  <c r="M40" i="12"/>
  <c r="L40" i="12"/>
  <c r="K40" i="12"/>
  <c r="J40" i="12"/>
  <c r="M39" i="12"/>
  <c r="L39" i="12"/>
  <c r="L38" i="12" s="1"/>
  <c r="K39" i="12"/>
  <c r="K38" i="12" s="1"/>
  <c r="J39" i="12"/>
  <c r="J38" i="12" s="1"/>
  <c r="M38" i="11"/>
  <c r="L38" i="11"/>
  <c r="K38" i="11"/>
  <c r="J38" i="11"/>
  <c r="M37" i="11"/>
  <c r="L37" i="11"/>
  <c r="K37" i="11"/>
  <c r="J37" i="11"/>
  <c r="M36" i="11"/>
  <c r="M35" i="11" s="1"/>
  <c r="L36" i="11"/>
  <c r="L35" i="11" s="1"/>
  <c r="K36" i="11"/>
  <c r="K35" i="11" s="1"/>
  <c r="J36" i="11"/>
  <c r="J35" i="11" s="1"/>
  <c r="M33" i="7"/>
  <c r="L33" i="7"/>
  <c r="K33" i="7"/>
  <c r="J33" i="7"/>
  <c r="M32" i="7"/>
  <c r="L32" i="7"/>
  <c r="K32" i="7"/>
  <c r="J32" i="7"/>
  <c r="M31" i="7"/>
  <c r="M30" i="7" s="1"/>
  <c r="L31" i="7"/>
  <c r="L30" i="7" s="1"/>
  <c r="K31" i="7"/>
  <c r="J31" i="7"/>
  <c r="K30" i="7"/>
  <c r="J30" i="7"/>
  <c r="M59" i="2"/>
  <c r="L59" i="2"/>
  <c r="K59" i="2"/>
  <c r="J59" i="2"/>
  <c r="M58" i="2"/>
  <c r="L58" i="2"/>
  <c r="K58" i="2"/>
  <c r="J58" i="2"/>
  <c r="M37" i="17"/>
  <c r="L37" i="17"/>
  <c r="K37" i="17"/>
  <c r="J37" i="17"/>
  <c r="M36" i="17"/>
  <c r="L36" i="17"/>
  <c r="K36" i="17"/>
  <c r="J36" i="17"/>
  <c r="M35" i="17"/>
  <c r="L35" i="17"/>
  <c r="K35" i="17"/>
  <c r="J35" i="17"/>
  <c r="M34" i="17"/>
  <c r="L34" i="17"/>
  <c r="K34" i="17"/>
  <c r="J34" i="17"/>
  <c r="M33" i="17"/>
  <c r="L33" i="17"/>
  <c r="K33" i="17"/>
  <c r="J33" i="17"/>
  <c r="M32" i="17"/>
  <c r="L32" i="17"/>
  <c r="L31" i="17" s="1"/>
  <c r="K32" i="17"/>
  <c r="K31" i="17" s="1"/>
  <c r="J32" i="17"/>
  <c r="J31" i="17" s="1"/>
  <c r="M31" i="1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M34" i="7" s="1"/>
  <c r="L35" i="7"/>
  <c r="L34" i="7" s="1"/>
  <c r="K35" i="7"/>
  <c r="K34" i="7" s="1"/>
  <c r="J35" i="7"/>
  <c r="J34" i="7" s="1"/>
  <c r="M31" i="20"/>
  <c r="L31" i="20"/>
  <c r="K31" i="20"/>
  <c r="J31" i="20"/>
  <c r="M30" i="20"/>
  <c r="L30" i="20"/>
  <c r="K30" i="20"/>
  <c r="J30" i="20"/>
  <c r="M29" i="20"/>
  <c r="L29" i="20"/>
  <c r="K29" i="20"/>
  <c r="J29" i="20"/>
  <c r="M28" i="20"/>
  <c r="L28" i="20"/>
  <c r="K28" i="20"/>
  <c r="J28" i="20"/>
  <c r="M27" i="20"/>
  <c r="L27" i="20"/>
  <c r="K27" i="20"/>
  <c r="J27" i="20"/>
  <c r="M26" i="20"/>
  <c r="L26" i="20"/>
  <c r="K26" i="20"/>
  <c r="J26" i="20"/>
  <c r="M25" i="20"/>
  <c r="L25" i="20"/>
  <c r="K25" i="20"/>
  <c r="J25" i="20"/>
  <c r="M24" i="20"/>
  <c r="L24" i="20"/>
  <c r="L23" i="20" s="1"/>
  <c r="K24" i="20"/>
  <c r="K23" i="20" s="1"/>
  <c r="J24" i="20"/>
  <c r="M23" i="20"/>
  <c r="J23" i="20"/>
  <c r="K39" i="19" l="1"/>
  <c r="M35" i="21"/>
  <c r="M38" i="12"/>
  <c r="M47" i="3"/>
  <c r="L47" i="3"/>
  <c r="K47" i="3"/>
  <c r="J47" i="3"/>
  <c r="M46" i="3"/>
  <c r="L46" i="3"/>
  <c r="K46" i="3"/>
  <c r="J46" i="3"/>
  <c r="M45" i="3"/>
  <c r="L45" i="3"/>
  <c r="K45" i="3"/>
  <c r="J45" i="3"/>
  <c r="M44" i="3"/>
  <c r="L44" i="3"/>
  <c r="K44" i="3"/>
  <c r="J44" i="3"/>
  <c r="M43" i="3"/>
  <c r="L43" i="3"/>
  <c r="K43" i="3"/>
  <c r="J43" i="3"/>
  <c r="M42" i="3"/>
  <c r="M40" i="3" s="1"/>
  <c r="L42" i="3"/>
  <c r="L40" i="3" s="1"/>
  <c r="K42" i="3"/>
  <c r="K40" i="3" s="1"/>
  <c r="J42" i="3"/>
  <c r="J40" i="3" s="1"/>
  <c r="M39" i="3"/>
  <c r="L39" i="3"/>
  <c r="K39" i="3"/>
  <c r="J39" i="3"/>
  <c r="M38" i="3"/>
  <c r="L38" i="3"/>
  <c r="K38" i="3"/>
  <c r="J38" i="3"/>
  <c r="M37" i="3"/>
  <c r="L37" i="3"/>
  <c r="K37" i="3"/>
  <c r="J37" i="3"/>
  <c r="M36" i="3"/>
  <c r="L36" i="3"/>
  <c r="K36" i="3"/>
  <c r="J36" i="3"/>
  <c r="M35" i="3"/>
  <c r="L35" i="3"/>
  <c r="K35" i="3"/>
  <c r="J35" i="3"/>
  <c r="M34" i="3"/>
  <c r="M33" i="3" s="1"/>
  <c r="L34" i="3"/>
  <c r="L33" i="3" s="1"/>
  <c r="K34" i="3"/>
  <c r="K33" i="3" s="1"/>
  <c r="J34" i="3"/>
  <c r="J33" i="3" s="1"/>
  <c r="M27" i="3"/>
  <c r="L27" i="3"/>
  <c r="K27" i="3"/>
  <c r="J27" i="3"/>
  <c r="M28" i="3"/>
  <c r="L28" i="3"/>
  <c r="K28" i="3"/>
  <c r="J28" i="3"/>
  <c r="M26" i="3"/>
  <c r="L26" i="3"/>
  <c r="K26" i="3"/>
  <c r="J26" i="3"/>
  <c r="M35" i="1" l="1"/>
  <c r="L35" i="1"/>
  <c r="K35" i="1"/>
  <c r="J35" i="1"/>
  <c r="M21" i="5" l="1"/>
  <c r="L21" i="5"/>
  <c r="K21" i="5"/>
  <c r="J21" i="5"/>
  <c r="M20" i="5"/>
  <c r="L20" i="5"/>
  <c r="K20" i="5"/>
  <c r="J20" i="5"/>
  <c r="M19" i="5"/>
  <c r="L19" i="5"/>
  <c r="K19" i="5"/>
  <c r="J19" i="5"/>
  <c r="J18" i="5" s="1"/>
  <c r="M18" i="5"/>
  <c r="L18" i="5"/>
  <c r="K18" i="5" l="1"/>
  <c r="M42" i="21"/>
  <c r="L42" i="21"/>
  <c r="K42" i="21"/>
  <c r="J42" i="21"/>
  <c r="M41" i="21"/>
  <c r="L41" i="21"/>
  <c r="K41" i="21"/>
  <c r="J41" i="21"/>
  <c r="M40" i="21"/>
  <c r="L40" i="21"/>
  <c r="L39" i="21" s="1"/>
  <c r="K40" i="21"/>
  <c r="J40" i="21"/>
  <c r="J39" i="21" s="1"/>
  <c r="M34" i="21"/>
  <c r="L34" i="21"/>
  <c r="K34" i="21"/>
  <c r="J34" i="21"/>
  <c r="M33" i="21"/>
  <c r="L33" i="21"/>
  <c r="K33" i="21"/>
  <c r="J33" i="21"/>
  <c r="M32" i="21"/>
  <c r="L32" i="21"/>
  <c r="K32" i="21"/>
  <c r="J32" i="21"/>
  <c r="M31" i="21"/>
  <c r="L31" i="21"/>
  <c r="K31" i="21"/>
  <c r="J31" i="21"/>
  <c r="M30" i="21"/>
  <c r="L30" i="21"/>
  <c r="K30" i="21"/>
  <c r="K29" i="21" s="1"/>
  <c r="J30" i="21"/>
  <c r="J29" i="21" s="1"/>
  <c r="M28" i="21"/>
  <c r="L28" i="21"/>
  <c r="K28" i="21"/>
  <c r="J28" i="21"/>
  <c r="M27" i="21"/>
  <c r="L27" i="21"/>
  <c r="K27" i="21"/>
  <c r="J27" i="21"/>
  <c r="M26" i="21"/>
  <c r="L26" i="21"/>
  <c r="K26" i="21"/>
  <c r="J26" i="21"/>
  <c r="M25" i="21"/>
  <c r="L25" i="21"/>
  <c r="K25" i="21"/>
  <c r="J25" i="21"/>
  <c r="M24" i="21"/>
  <c r="L24" i="21"/>
  <c r="K24" i="21"/>
  <c r="J24" i="21"/>
  <c r="M23" i="21"/>
  <c r="M22" i="21" s="1"/>
  <c r="L23" i="21"/>
  <c r="K23" i="21"/>
  <c r="K22" i="21" s="1"/>
  <c r="J23" i="21"/>
  <c r="L29" i="21" l="1"/>
  <c r="J22" i="21"/>
  <c r="L22" i="21"/>
  <c r="K39" i="21"/>
  <c r="M39" i="21"/>
  <c r="M29" i="21"/>
  <c r="M40" i="20" l="1"/>
  <c r="L40" i="20"/>
  <c r="K40" i="20"/>
  <c r="J40" i="20"/>
  <c r="M37" i="20"/>
  <c r="L37" i="20"/>
  <c r="K37" i="20"/>
  <c r="J37" i="20"/>
  <c r="M36" i="20"/>
  <c r="L36" i="20"/>
  <c r="K36" i="20"/>
  <c r="J36" i="20"/>
  <c r="M34" i="20"/>
  <c r="L34" i="20"/>
  <c r="K34" i="20"/>
  <c r="J34" i="20"/>
  <c r="J73" i="19"/>
  <c r="K73" i="19"/>
  <c r="L73" i="19"/>
  <c r="M73" i="19"/>
  <c r="M59" i="19"/>
  <c r="L59" i="19"/>
  <c r="K59" i="19"/>
  <c r="J59" i="19"/>
  <c r="M60" i="19"/>
  <c r="L60" i="19"/>
  <c r="K60" i="19"/>
  <c r="J60" i="19"/>
  <c r="M28" i="19"/>
  <c r="L28" i="19"/>
  <c r="K28" i="19"/>
  <c r="J28" i="19"/>
  <c r="M55" i="18"/>
  <c r="L55" i="18"/>
  <c r="K55" i="18"/>
  <c r="J55" i="18"/>
  <c r="M31" i="18"/>
  <c r="L31" i="18"/>
  <c r="K31" i="18"/>
  <c r="J31" i="18"/>
  <c r="M30" i="18"/>
  <c r="L30" i="18"/>
  <c r="K30" i="18"/>
  <c r="J30" i="18"/>
  <c r="M29" i="18"/>
  <c r="L29" i="18"/>
  <c r="K29" i="18"/>
  <c r="J29" i="18"/>
  <c r="M28" i="18"/>
  <c r="L28" i="18"/>
  <c r="K28" i="18"/>
  <c r="J28" i="18"/>
  <c r="M27" i="18"/>
  <c r="L27" i="18"/>
  <c r="K27" i="18"/>
  <c r="J27" i="18"/>
  <c r="M26" i="18"/>
  <c r="L26" i="18"/>
  <c r="K26" i="18"/>
  <c r="J26" i="18"/>
  <c r="M25" i="18"/>
  <c r="L25" i="18"/>
  <c r="K25" i="18"/>
  <c r="J25" i="18"/>
  <c r="M24" i="18"/>
  <c r="L24" i="18"/>
  <c r="K24" i="18"/>
  <c r="J24" i="18"/>
  <c r="M23" i="18"/>
  <c r="L23" i="18"/>
  <c r="L22" i="18" s="1"/>
  <c r="K23" i="18"/>
  <c r="J23" i="18"/>
  <c r="J22" i="18" s="1"/>
  <c r="K22" i="18"/>
  <c r="M57" i="17"/>
  <c r="L57" i="17"/>
  <c r="K57" i="17"/>
  <c r="J57" i="17"/>
  <c r="M56" i="17"/>
  <c r="L56" i="17"/>
  <c r="K56" i="17"/>
  <c r="J56" i="17"/>
  <c r="M55" i="17"/>
  <c r="L55" i="17"/>
  <c r="K55" i="17"/>
  <c r="J55" i="17"/>
  <c r="M54" i="17"/>
  <c r="L54" i="17"/>
  <c r="K54" i="17"/>
  <c r="J54" i="17"/>
  <c r="M53" i="17"/>
  <c r="L53" i="17"/>
  <c r="K53" i="17"/>
  <c r="J53" i="17"/>
  <c r="M29" i="17"/>
  <c r="L29" i="17"/>
  <c r="K29" i="17"/>
  <c r="J29" i="17"/>
  <c r="M30" i="17"/>
  <c r="L30" i="17"/>
  <c r="K30" i="17"/>
  <c r="J30" i="17"/>
  <c r="M28" i="17"/>
  <c r="L28" i="17"/>
  <c r="K28" i="17"/>
  <c r="J28" i="17"/>
  <c r="M27" i="17"/>
  <c r="L27" i="17"/>
  <c r="K27" i="17"/>
  <c r="J27" i="17"/>
  <c r="M26" i="17"/>
  <c r="L26" i="17"/>
  <c r="K26" i="17"/>
  <c r="J26" i="17"/>
  <c r="M25" i="17"/>
  <c r="L25" i="17"/>
  <c r="K25" i="17"/>
  <c r="J25" i="17"/>
  <c r="M24" i="17"/>
  <c r="M23" i="17" s="1"/>
  <c r="L24" i="17"/>
  <c r="L23" i="17" s="1"/>
  <c r="K24" i="17"/>
  <c r="J24" i="17"/>
  <c r="J23" i="17" s="1"/>
  <c r="M60" i="16"/>
  <c r="L60" i="16"/>
  <c r="K60" i="16"/>
  <c r="J60" i="16"/>
  <c r="M59" i="16"/>
  <c r="L59" i="16"/>
  <c r="K59" i="16"/>
  <c r="J59" i="16"/>
  <c r="M58" i="16"/>
  <c r="L58" i="16"/>
  <c r="K58" i="16"/>
  <c r="J58" i="16"/>
  <c r="M57" i="16"/>
  <c r="L57" i="16"/>
  <c r="K57" i="16"/>
  <c r="J57" i="16"/>
  <c r="M56" i="16"/>
  <c r="L56" i="16"/>
  <c r="K56" i="16"/>
  <c r="J56" i="16"/>
  <c r="M55" i="16"/>
  <c r="L55" i="16"/>
  <c r="K55" i="16"/>
  <c r="J55" i="16"/>
  <c r="M54" i="16"/>
  <c r="L54" i="16"/>
  <c r="K54" i="16"/>
  <c r="J54" i="16"/>
  <c r="M53" i="16"/>
  <c r="M13" i="16"/>
  <c r="L13" i="16"/>
  <c r="K13" i="16"/>
  <c r="J13" i="16"/>
  <c r="M68" i="2"/>
  <c r="L68" i="2"/>
  <c r="K68" i="2"/>
  <c r="J68" i="2"/>
  <c r="M67" i="2"/>
  <c r="M66" i="2" s="1"/>
  <c r="L67" i="2"/>
  <c r="L66" i="2" s="1"/>
  <c r="K67" i="2"/>
  <c r="K66" i="2" s="1"/>
  <c r="J67" i="2"/>
  <c r="J66" i="2" s="1"/>
  <c r="J53" i="16" l="1"/>
  <c r="L53" i="16"/>
  <c r="K53" i="16"/>
  <c r="M22" i="18"/>
  <c r="K23" i="17"/>
  <c r="M44" i="15"/>
  <c r="L44" i="15"/>
  <c r="K44" i="15"/>
  <c r="J44" i="15"/>
  <c r="M43" i="15"/>
  <c r="L43" i="15"/>
  <c r="K43" i="15"/>
  <c r="J43" i="15"/>
  <c r="M42" i="15"/>
  <c r="L42" i="15"/>
  <c r="K42" i="15"/>
  <c r="J42" i="15"/>
  <c r="M41" i="15"/>
  <c r="M40" i="15" s="1"/>
  <c r="L41" i="15"/>
  <c r="L40" i="15" s="1"/>
  <c r="K41" i="15"/>
  <c r="K40" i="15" s="1"/>
  <c r="J41" i="15"/>
  <c r="M38" i="15"/>
  <c r="L38" i="15"/>
  <c r="K38" i="15"/>
  <c r="J38" i="15"/>
  <c r="M39" i="15"/>
  <c r="L39" i="15"/>
  <c r="K39" i="15"/>
  <c r="J39" i="15"/>
  <c r="M37" i="15"/>
  <c r="L37" i="15"/>
  <c r="K37" i="15"/>
  <c r="J37" i="15"/>
  <c r="M36" i="15"/>
  <c r="L36" i="15"/>
  <c r="K36" i="15"/>
  <c r="J36" i="15"/>
  <c r="M35" i="15"/>
  <c r="L35" i="15"/>
  <c r="K35" i="15"/>
  <c r="J35" i="15"/>
  <c r="M33" i="15"/>
  <c r="L33" i="15"/>
  <c r="L32" i="15" s="1"/>
  <c r="K33" i="15"/>
  <c r="J33" i="15"/>
  <c r="J32" i="15" s="1"/>
  <c r="J40" i="15" l="1"/>
  <c r="K32" i="15"/>
  <c r="M32" i="15"/>
  <c r="M69" i="14" l="1"/>
  <c r="L69" i="14"/>
  <c r="K69" i="14"/>
  <c r="J69" i="14"/>
  <c r="M65" i="13"/>
  <c r="L65" i="13"/>
  <c r="K65" i="13"/>
  <c r="J65" i="13"/>
  <c r="M40" i="13"/>
  <c r="L40" i="13"/>
  <c r="K40" i="13"/>
  <c r="J40" i="13"/>
  <c r="M39" i="13"/>
  <c r="L39" i="13"/>
  <c r="K39" i="13"/>
  <c r="K38" i="13" s="1"/>
  <c r="J39" i="13"/>
  <c r="J38" i="13" s="1"/>
  <c r="M38" i="13"/>
  <c r="L38" i="13"/>
  <c r="M37" i="13"/>
  <c r="L37" i="13"/>
  <c r="K37" i="13"/>
  <c r="J37" i="13"/>
  <c r="M36" i="13"/>
  <c r="L36" i="13"/>
  <c r="K36" i="13"/>
  <c r="J36" i="13"/>
  <c r="M35" i="13"/>
  <c r="L35" i="13"/>
  <c r="K35" i="13"/>
  <c r="J35" i="13"/>
  <c r="M34" i="13"/>
  <c r="L34" i="13"/>
  <c r="K34" i="13"/>
  <c r="J34" i="13"/>
  <c r="M33" i="13"/>
  <c r="L33" i="13"/>
  <c r="K33" i="13"/>
  <c r="J33" i="13"/>
  <c r="M32" i="13"/>
  <c r="L32" i="13"/>
  <c r="K32" i="13"/>
  <c r="J32" i="13"/>
  <c r="J31" i="13" s="1"/>
  <c r="M51" i="8"/>
  <c r="L51" i="8"/>
  <c r="K51" i="8"/>
  <c r="J51" i="8"/>
  <c r="M50" i="8"/>
  <c r="L50" i="8"/>
  <c r="K50" i="8"/>
  <c r="J50" i="8"/>
  <c r="M49" i="8"/>
  <c r="L49" i="8"/>
  <c r="K49" i="8"/>
  <c r="J49" i="8"/>
  <c r="M48" i="8"/>
  <c r="M47" i="8" s="1"/>
  <c r="L48" i="8"/>
  <c r="L47" i="8" s="1"/>
  <c r="K48" i="8"/>
  <c r="J48" i="8"/>
  <c r="J47" i="8"/>
  <c r="K47" i="8" l="1"/>
  <c r="M31" i="13"/>
  <c r="L31" i="13"/>
  <c r="K31" i="13"/>
  <c r="M53" i="11" l="1"/>
  <c r="L53" i="11"/>
  <c r="K53" i="11"/>
  <c r="J53" i="11"/>
  <c r="M52" i="11"/>
  <c r="M50" i="11" s="1"/>
  <c r="L52" i="11"/>
  <c r="L50" i="11" s="1"/>
  <c r="K52" i="11"/>
  <c r="K50" i="11" s="1"/>
  <c r="J52" i="11"/>
  <c r="J50" i="11" s="1"/>
  <c r="M45" i="11"/>
  <c r="L45" i="11"/>
  <c r="K45" i="11"/>
  <c r="J45" i="11"/>
  <c r="M44" i="11"/>
  <c r="L44" i="11"/>
  <c r="K44" i="11"/>
  <c r="J44" i="11"/>
  <c r="M43" i="11"/>
  <c r="M42" i="11" s="1"/>
  <c r="L43" i="11"/>
  <c r="L42" i="11" s="1"/>
  <c r="K43" i="11"/>
  <c r="K42" i="11" s="1"/>
  <c r="J43" i="11"/>
  <c r="J42" i="11" s="1"/>
  <c r="M49" i="10"/>
  <c r="L49" i="10"/>
  <c r="K49" i="10"/>
  <c r="J49" i="10"/>
  <c r="M48" i="10"/>
  <c r="L48" i="10"/>
  <c r="K48" i="10"/>
  <c r="J48" i="10"/>
  <c r="M47" i="10"/>
  <c r="L47" i="10"/>
  <c r="K47" i="10"/>
  <c r="J47" i="10"/>
  <c r="M68" i="9"/>
  <c r="M66" i="9" s="1"/>
  <c r="L68" i="9"/>
  <c r="L66" i="9" s="1"/>
  <c r="K68" i="9"/>
  <c r="K66" i="9" s="1"/>
  <c r="J68" i="9"/>
  <c r="J66" i="9" s="1"/>
  <c r="M50" i="9"/>
  <c r="L50" i="9"/>
  <c r="K50" i="9"/>
  <c r="J50" i="9"/>
  <c r="M49" i="9"/>
  <c r="L49" i="9"/>
  <c r="K49" i="9"/>
  <c r="J49" i="9"/>
  <c r="M48" i="9"/>
  <c r="M47" i="9" s="1"/>
  <c r="L48" i="9"/>
  <c r="L47" i="9" s="1"/>
  <c r="K48" i="9"/>
  <c r="K47" i="9" s="1"/>
  <c r="J48" i="9"/>
  <c r="J47" i="9" s="1"/>
  <c r="M70" i="8"/>
  <c r="L70" i="8"/>
  <c r="K70" i="8"/>
  <c r="J70" i="8"/>
  <c r="M54" i="8"/>
  <c r="L54" i="8"/>
  <c r="K54" i="8"/>
  <c r="J54" i="8"/>
  <c r="M53" i="8"/>
  <c r="L53" i="8"/>
  <c r="K53" i="8"/>
  <c r="J53" i="8"/>
  <c r="J52" i="8" s="1"/>
  <c r="M52" i="8"/>
  <c r="L52" i="8"/>
  <c r="K52" i="8"/>
  <c r="M49" i="7"/>
  <c r="L49" i="7"/>
  <c r="K49" i="7"/>
  <c r="J49" i="7"/>
  <c r="M48" i="7"/>
  <c r="L48" i="7"/>
  <c r="K48" i="7"/>
  <c r="J48" i="7"/>
  <c r="M47" i="7"/>
  <c r="M46" i="7" s="1"/>
  <c r="L47" i="7"/>
  <c r="K47" i="7"/>
  <c r="K46" i="7" s="1"/>
  <c r="J47" i="7"/>
  <c r="J46" i="7" s="1"/>
  <c r="L46" i="7"/>
  <c r="M44" i="6" l="1"/>
  <c r="L44" i="6"/>
  <c r="K44" i="6"/>
  <c r="J44" i="6"/>
  <c r="M43" i="6"/>
  <c r="L43" i="6"/>
  <c r="K43" i="6"/>
  <c r="J43" i="6"/>
  <c r="M42" i="6"/>
  <c r="L42" i="6"/>
  <c r="K42" i="6"/>
  <c r="J42" i="6"/>
  <c r="M41" i="6"/>
  <c r="L41" i="6"/>
  <c r="K41" i="6"/>
  <c r="K39" i="6" s="1"/>
  <c r="J41" i="6"/>
  <c r="J39" i="6" s="1"/>
  <c r="M39" i="6"/>
  <c r="L39" i="6"/>
  <c r="M38" i="6"/>
  <c r="L38" i="6"/>
  <c r="K38" i="6"/>
  <c r="J38" i="6"/>
  <c r="M37" i="6"/>
  <c r="L37" i="6"/>
  <c r="K37" i="6"/>
  <c r="J37" i="6"/>
  <c r="M36" i="6"/>
  <c r="L36" i="6"/>
  <c r="K36" i="6"/>
  <c r="J36" i="6"/>
  <c r="M35" i="6"/>
  <c r="L35" i="6"/>
  <c r="K35" i="6"/>
  <c r="J35" i="6"/>
  <c r="M34" i="6"/>
  <c r="L34" i="6"/>
  <c r="K34" i="6"/>
  <c r="J34" i="6"/>
  <c r="M33" i="6"/>
  <c r="M32" i="6" s="1"/>
  <c r="L33" i="6"/>
  <c r="K33" i="6"/>
  <c r="K32" i="6" s="1"/>
  <c r="J33" i="6"/>
  <c r="L32" i="6" l="1"/>
  <c r="J32" i="6"/>
  <c r="M45" i="2"/>
  <c r="L45" i="2"/>
  <c r="K45" i="2"/>
  <c r="J45" i="2"/>
  <c r="M44" i="2"/>
  <c r="L44" i="2"/>
  <c r="K44" i="2"/>
  <c r="J44" i="2"/>
  <c r="M43" i="2"/>
  <c r="L43" i="2"/>
  <c r="K43" i="2"/>
  <c r="J43" i="2"/>
  <c r="M42" i="2"/>
  <c r="L42" i="2"/>
  <c r="K42" i="2"/>
  <c r="J42" i="2"/>
  <c r="M41" i="2"/>
  <c r="L41" i="2"/>
  <c r="K41" i="2"/>
  <c r="J41" i="2"/>
  <c r="M40" i="2"/>
  <c r="M39" i="2" s="1"/>
  <c r="L40" i="2"/>
  <c r="L39" i="2" s="1"/>
  <c r="K40" i="2"/>
  <c r="K39" i="2" s="1"/>
  <c r="J40" i="2"/>
  <c r="J39" i="2" s="1"/>
  <c r="M38" i="2"/>
  <c r="L38" i="2"/>
  <c r="K38" i="2"/>
  <c r="J38" i="2"/>
  <c r="M37" i="2"/>
  <c r="L37" i="2"/>
  <c r="K37" i="2"/>
  <c r="J37" i="2"/>
  <c r="M36" i="2"/>
  <c r="L36" i="2"/>
  <c r="K36" i="2"/>
  <c r="J36" i="2"/>
  <c r="M35" i="2"/>
  <c r="L35" i="2"/>
  <c r="K35" i="2"/>
  <c r="J35" i="2"/>
  <c r="M34" i="2"/>
  <c r="L34" i="2"/>
  <c r="K34" i="2"/>
  <c r="J34" i="2"/>
  <c r="M33" i="2"/>
  <c r="M32" i="2" s="1"/>
  <c r="L33" i="2"/>
  <c r="L32" i="2" s="1"/>
  <c r="K33" i="2"/>
  <c r="J33" i="2"/>
  <c r="J32" i="2" s="1"/>
  <c r="K32" i="2"/>
  <c r="M34" i="11" l="1"/>
  <c r="L34" i="11"/>
  <c r="K34" i="11"/>
  <c r="J34" i="11"/>
  <c r="M33" i="11"/>
  <c r="M32" i="11" s="1"/>
  <c r="L33" i="11"/>
  <c r="L32" i="11" s="1"/>
  <c r="K33" i="11"/>
  <c r="J33" i="11"/>
  <c r="M63" i="10"/>
  <c r="L63" i="10"/>
  <c r="K63" i="10"/>
  <c r="J63" i="10"/>
  <c r="M64" i="10"/>
  <c r="L64" i="10"/>
  <c r="K64" i="10"/>
  <c r="J64" i="10"/>
  <c r="M61" i="10"/>
  <c r="L61" i="10"/>
  <c r="K61" i="10"/>
  <c r="J61" i="10"/>
  <c r="M65" i="10"/>
  <c r="L65" i="10"/>
  <c r="K65" i="10"/>
  <c r="J65" i="10"/>
  <c r="M39" i="10"/>
  <c r="L39" i="10"/>
  <c r="K39" i="10"/>
  <c r="J39" i="10"/>
  <c r="M38" i="10"/>
  <c r="L38" i="10"/>
  <c r="K38" i="10"/>
  <c r="J38" i="10"/>
  <c r="M37" i="10"/>
  <c r="L37" i="10"/>
  <c r="K37" i="10"/>
  <c r="J37" i="10"/>
  <c r="M36" i="10"/>
  <c r="L36" i="10"/>
  <c r="K36" i="10"/>
  <c r="J36" i="10"/>
  <c r="M35" i="10"/>
  <c r="L35" i="10"/>
  <c r="K35" i="10"/>
  <c r="J35" i="10"/>
  <c r="M34" i="10"/>
  <c r="L34" i="10"/>
  <c r="K34" i="10"/>
  <c r="J34" i="10"/>
  <c r="J33" i="10" s="1"/>
  <c r="M33" i="10"/>
  <c r="M64" i="9"/>
  <c r="L64" i="9"/>
  <c r="K64" i="9"/>
  <c r="J64" i="9"/>
  <c r="M63" i="9"/>
  <c r="L63" i="9"/>
  <c r="K63" i="9"/>
  <c r="J63" i="9"/>
  <c r="M62" i="9"/>
  <c r="L62" i="9"/>
  <c r="K62" i="9"/>
  <c r="J62" i="9"/>
  <c r="M61" i="9"/>
  <c r="L61" i="9"/>
  <c r="K61" i="9"/>
  <c r="J61" i="9"/>
  <c r="M60" i="9"/>
  <c r="L60" i="9"/>
  <c r="K60" i="9"/>
  <c r="J60" i="9"/>
  <c r="M59" i="9"/>
  <c r="L59" i="9"/>
  <c r="K59" i="9"/>
  <c r="J59" i="9"/>
  <c r="M58" i="9"/>
  <c r="L58" i="9"/>
  <c r="K58" i="9"/>
  <c r="J58" i="9"/>
  <c r="M57" i="9"/>
  <c r="L57" i="9"/>
  <c r="L56" i="9" s="1"/>
  <c r="K57" i="9"/>
  <c r="K56" i="9" s="1"/>
  <c r="J57" i="9"/>
  <c r="M55" i="9"/>
  <c r="L55" i="9"/>
  <c r="K55" i="9"/>
  <c r="J55" i="9"/>
  <c r="M65" i="9"/>
  <c r="L65" i="9"/>
  <c r="K65" i="9"/>
  <c r="J65" i="9"/>
  <c r="M45" i="9"/>
  <c r="L45" i="9"/>
  <c r="K45" i="9"/>
  <c r="J45" i="9"/>
  <c r="M41" i="9"/>
  <c r="L41" i="9"/>
  <c r="K41" i="9"/>
  <c r="J41" i="9"/>
  <c r="M40" i="9"/>
  <c r="L40" i="9"/>
  <c r="K40" i="9"/>
  <c r="J40" i="9"/>
  <c r="M39" i="9"/>
  <c r="L39" i="9"/>
  <c r="K39" i="9"/>
  <c r="J39" i="9"/>
  <c r="M37" i="9"/>
  <c r="L37" i="9"/>
  <c r="K37" i="9"/>
  <c r="K36" i="9" s="1"/>
  <c r="J37" i="9"/>
  <c r="M35" i="9"/>
  <c r="L35" i="9"/>
  <c r="K35" i="9"/>
  <c r="J35" i="9"/>
  <c r="M34" i="9"/>
  <c r="L34" i="9"/>
  <c r="K34" i="9"/>
  <c r="J34" i="9"/>
  <c r="M33" i="9"/>
  <c r="L33" i="9"/>
  <c r="K33" i="9"/>
  <c r="J33" i="9"/>
  <c r="M32" i="9"/>
  <c r="L32" i="9"/>
  <c r="K32" i="9"/>
  <c r="J32" i="9"/>
  <c r="M31" i="9"/>
  <c r="L31" i="9"/>
  <c r="K31" i="9"/>
  <c r="J31" i="9"/>
  <c r="M29" i="9"/>
  <c r="L29" i="9"/>
  <c r="K29" i="9"/>
  <c r="K28" i="9" s="1"/>
  <c r="J29" i="9"/>
  <c r="M13" i="9"/>
  <c r="L13" i="9"/>
  <c r="K13" i="9"/>
  <c r="J13" i="9"/>
  <c r="M12" i="9"/>
  <c r="L12" i="9"/>
  <c r="K12" i="9"/>
  <c r="J12" i="9"/>
  <c r="M11" i="9"/>
  <c r="L11" i="9"/>
  <c r="K11" i="9"/>
  <c r="J11" i="9"/>
  <c r="M10" i="9"/>
  <c r="L10" i="9"/>
  <c r="K10" i="9"/>
  <c r="J10" i="9"/>
  <c r="M9" i="9"/>
  <c r="L9" i="9"/>
  <c r="K9" i="9"/>
  <c r="J9" i="9"/>
  <c r="J63" i="7"/>
  <c r="K63" i="7"/>
  <c r="L63" i="7"/>
  <c r="M63" i="7"/>
  <c r="M54" i="7"/>
  <c r="L54" i="7"/>
  <c r="K54" i="7"/>
  <c r="J54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K41" i="7" s="1"/>
  <c r="J42" i="7"/>
  <c r="J41" i="7" s="1"/>
  <c r="M41" i="7"/>
  <c r="L41" i="7"/>
  <c r="M34" i="5"/>
  <c r="L34" i="5"/>
  <c r="K34" i="5"/>
  <c r="J34" i="5"/>
  <c r="M32" i="5"/>
  <c r="L32" i="5"/>
  <c r="K32" i="5"/>
  <c r="J32" i="5"/>
  <c r="M31" i="5"/>
  <c r="L31" i="5"/>
  <c r="K31" i="5"/>
  <c r="J31" i="5"/>
  <c r="M30" i="5"/>
  <c r="L30" i="5"/>
  <c r="K30" i="5"/>
  <c r="J30" i="5"/>
  <c r="M29" i="5"/>
  <c r="L29" i="5"/>
  <c r="K29" i="5"/>
  <c r="J29" i="5"/>
  <c r="M28" i="5"/>
  <c r="L28" i="5"/>
  <c r="K28" i="5"/>
  <c r="J28" i="5"/>
  <c r="J27" i="5" s="1"/>
  <c r="M63" i="6"/>
  <c r="L63" i="6"/>
  <c r="K63" i="6"/>
  <c r="J63" i="6"/>
  <c r="M62" i="6"/>
  <c r="L62" i="6"/>
  <c r="K62" i="6"/>
  <c r="J62" i="6"/>
  <c r="M61" i="6"/>
  <c r="L61" i="6"/>
  <c r="L60" i="6" s="1"/>
  <c r="K61" i="6"/>
  <c r="J61" i="6"/>
  <c r="M73" i="3"/>
  <c r="L73" i="3"/>
  <c r="K73" i="3"/>
  <c r="J73" i="3"/>
  <c r="M67" i="3"/>
  <c r="L67" i="3"/>
  <c r="K67" i="3"/>
  <c r="J67" i="3"/>
  <c r="M66" i="3"/>
  <c r="L66" i="3"/>
  <c r="K66" i="3"/>
  <c r="J66" i="3"/>
  <c r="M65" i="3"/>
  <c r="L65" i="3"/>
  <c r="K65" i="3"/>
  <c r="J65" i="3"/>
  <c r="M64" i="3"/>
  <c r="L64" i="3"/>
  <c r="K64" i="3"/>
  <c r="J64" i="3"/>
  <c r="M62" i="3"/>
  <c r="L62" i="3"/>
  <c r="K62" i="3"/>
  <c r="J62" i="3"/>
  <c r="M61" i="3"/>
  <c r="L61" i="3"/>
  <c r="K61" i="3"/>
  <c r="J61" i="3"/>
  <c r="M60" i="3"/>
  <c r="L60" i="3"/>
  <c r="K60" i="3"/>
  <c r="J60" i="3"/>
  <c r="M59" i="3"/>
  <c r="L59" i="3"/>
  <c r="K59" i="3"/>
  <c r="J59" i="3"/>
  <c r="M58" i="3"/>
  <c r="L58" i="3"/>
  <c r="K58" i="3"/>
  <c r="J58" i="3"/>
  <c r="M57" i="3"/>
  <c r="L57" i="3"/>
  <c r="K57" i="3"/>
  <c r="J57" i="3"/>
  <c r="M56" i="3"/>
  <c r="M55" i="3" s="1"/>
  <c r="L56" i="3"/>
  <c r="L55" i="3" s="1"/>
  <c r="K56" i="3"/>
  <c r="J56" i="3"/>
  <c r="M32" i="3"/>
  <c r="L32" i="3"/>
  <c r="K32" i="3"/>
  <c r="J32" i="3"/>
  <c r="M31" i="3"/>
  <c r="L31" i="3"/>
  <c r="K31" i="3"/>
  <c r="J31" i="3"/>
  <c r="M30" i="3"/>
  <c r="L30" i="3"/>
  <c r="K30" i="3"/>
  <c r="J30" i="3"/>
  <c r="M29" i="3"/>
  <c r="L29" i="3"/>
  <c r="K29" i="3"/>
  <c r="J29" i="3"/>
  <c r="M25" i="3"/>
  <c r="M23" i="3" s="1"/>
  <c r="L25" i="3"/>
  <c r="L23" i="3" s="1"/>
  <c r="K25" i="3"/>
  <c r="K23" i="3" s="1"/>
  <c r="J25" i="3"/>
  <c r="J23" i="3" s="1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K8" i="3" s="1"/>
  <c r="J9" i="3"/>
  <c r="M65" i="2"/>
  <c r="L65" i="2"/>
  <c r="K65" i="2"/>
  <c r="J65" i="2"/>
  <c r="M64" i="2"/>
  <c r="L64" i="2"/>
  <c r="K64" i="2"/>
  <c r="J64" i="2"/>
  <c r="M63" i="2"/>
  <c r="L63" i="2"/>
  <c r="L62" i="2" s="1"/>
  <c r="K63" i="2"/>
  <c r="J63" i="2"/>
  <c r="M31" i="2"/>
  <c r="L31" i="2"/>
  <c r="K31" i="2"/>
  <c r="J31" i="2"/>
  <c r="M30" i="2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M26" i="2"/>
  <c r="L26" i="2"/>
  <c r="K26" i="2"/>
  <c r="J26" i="2"/>
  <c r="M25" i="2"/>
  <c r="L25" i="2"/>
  <c r="K25" i="2"/>
  <c r="J25" i="2"/>
  <c r="M24" i="2"/>
  <c r="L24" i="2"/>
  <c r="K24" i="2"/>
  <c r="J24" i="2"/>
  <c r="J23" i="2" s="1"/>
  <c r="M23" i="2"/>
  <c r="M82" i="1"/>
  <c r="L82" i="1"/>
  <c r="K82" i="1"/>
  <c r="J82" i="1"/>
  <c r="M81" i="1"/>
  <c r="L81" i="1"/>
  <c r="K81" i="1"/>
  <c r="J81" i="1"/>
  <c r="M80" i="1"/>
  <c r="L80" i="1"/>
  <c r="K80" i="1"/>
  <c r="J80" i="1"/>
  <c r="M79" i="1"/>
  <c r="L79" i="1"/>
  <c r="K79" i="1"/>
  <c r="J79" i="1"/>
  <c r="M78" i="1"/>
  <c r="L78" i="1"/>
  <c r="K78" i="1"/>
  <c r="J78" i="1"/>
  <c r="M77" i="1"/>
  <c r="L77" i="1"/>
  <c r="K77" i="1"/>
  <c r="J77" i="1"/>
  <c r="M76" i="1"/>
  <c r="L76" i="1"/>
  <c r="K76" i="1"/>
  <c r="K75" i="1" s="1"/>
  <c r="J76" i="1"/>
  <c r="J75" i="1" s="1"/>
  <c r="M75" i="1"/>
  <c r="L75" i="1"/>
  <c r="J83" i="1"/>
  <c r="K83" i="1"/>
  <c r="L83" i="1"/>
  <c r="M83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M46" i="1" s="1"/>
  <c r="L47" i="1"/>
  <c r="L46" i="1" s="1"/>
  <c r="K47" i="1"/>
  <c r="K46" i="1" s="1"/>
  <c r="J47" i="1"/>
  <c r="J46" i="1" s="1"/>
  <c r="M39" i="1"/>
  <c r="L39" i="1"/>
  <c r="K39" i="1"/>
  <c r="J39" i="1"/>
  <c r="M38" i="1"/>
  <c r="M37" i="1" s="1"/>
  <c r="L38" i="1"/>
  <c r="L37" i="1" s="1"/>
  <c r="K38" i="1"/>
  <c r="J38" i="1"/>
  <c r="J37" i="1" s="1"/>
  <c r="K37" i="1"/>
  <c r="K55" i="3" l="1"/>
  <c r="M63" i="3"/>
  <c r="L23" i="2"/>
  <c r="M8" i="3"/>
  <c r="J8" i="3"/>
  <c r="L63" i="3"/>
  <c r="J56" i="9"/>
  <c r="L33" i="10"/>
  <c r="K33" i="10"/>
  <c r="M28" i="9"/>
  <c r="J28" i="9"/>
  <c r="K27" i="5"/>
  <c r="M27" i="5"/>
  <c r="K23" i="2"/>
  <c r="K63" i="3"/>
  <c r="J63" i="3"/>
  <c r="L8" i="3"/>
  <c r="J32" i="11"/>
  <c r="J60" i="6"/>
  <c r="M60" i="6"/>
  <c r="J62" i="2"/>
  <c r="M62" i="2"/>
  <c r="K32" i="11"/>
  <c r="M56" i="9"/>
  <c r="J36" i="9"/>
  <c r="L36" i="9"/>
  <c r="M36" i="9"/>
  <c r="J8" i="9"/>
  <c r="L28" i="9"/>
  <c r="L8" i="9"/>
  <c r="K8" i="9"/>
  <c r="M8" i="9"/>
  <c r="L27" i="5"/>
  <c r="K60" i="6"/>
  <c r="J55" i="3"/>
  <c r="K62" i="2"/>
  <c r="M36" i="1" l="1"/>
  <c r="L36" i="1"/>
  <c r="K36" i="1"/>
  <c r="J36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M26" i="1" s="1"/>
  <c r="L27" i="1"/>
  <c r="K27" i="1"/>
  <c r="J27" i="1"/>
  <c r="J26" i="1" s="1"/>
  <c r="K26" i="1" l="1"/>
  <c r="L26" i="1"/>
  <c r="M44" i="1"/>
  <c r="L44" i="1"/>
  <c r="K44" i="1"/>
  <c r="J44" i="1"/>
  <c r="M43" i="1"/>
  <c r="L43" i="1"/>
  <c r="K43" i="1"/>
  <c r="J43" i="1"/>
  <c r="M41" i="1"/>
  <c r="L41" i="1"/>
  <c r="K41" i="1"/>
  <c r="J41" i="1"/>
  <c r="M45" i="1"/>
  <c r="L45" i="1"/>
  <c r="K45" i="1"/>
  <c r="J45" i="1"/>
  <c r="M42" i="1"/>
  <c r="L42" i="1"/>
  <c r="K42" i="1"/>
  <c r="J42" i="1"/>
  <c r="L40" i="1" l="1"/>
  <c r="M40" i="1"/>
  <c r="J40" i="1"/>
  <c r="K40" i="1"/>
  <c r="M69" i="5" l="1"/>
  <c r="L69" i="5"/>
  <c r="K69" i="5"/>
  <c r="J69" i="5"/>
  <c r="M68" i="5"/>
  <c r="M67" i="5" s="1"/>
  <c r="L68" i="5"/>
  <c r="L67" i="5" s="1"/>
  <c r="K68" i="5"/>
  <c r="K67" i="5" s="1"/>
  <c r="J68" i="5"/>
  <c r="J67" i="5" s="1"/>
  <c r="M57" i="20" l="1"/>
  <c r="L57" i="20"/>
  <c r="K57" i="20"/>
  <c r="J57" i="20"/>
  <c r="M58" i="20"/>
  <c r="L58" i="20"/>
  <c r="K58" i="20"/>
  <c r="J58" i="20"/>
  <c r="M59" i="20"/>
  <c r="L59" i="20"/>
  <c r="K59" i="20"/>
  <c r="J59" i="20"/>
  <c r="M38" i="20"/>
  <c r="L38" i="20"/>
  <c r="K38" i="20"/>
  <c r="J38" i="20"/>
  <c r="M62" i="14"/>
  <c r="L62" i="14"/>
  <c r="K62" i="14"/>
  <c r="J62" i="14"/>
  <c r="M63" i="14"/>
  <c r="L63" i="14"/>
  <c r="K63" i="14"/>
  <c r="J63" i="14"/>
  <c r="M80" i="9"/>
  <c r="L80" i="9"/>
  <c r="K80" i="9"/>
  <c r="J80" i="9"/>
  <c r="M79" i="9"/>
  <c r="L79" i="9"/>
  <c r="K79" i="9"/>
  <c r="J79" i="9"/>
  <c r="M78" i="9"/>
  <c r="L78" i="9"/>
  <c r="K78" i="9"/>
  <c r="J78" i="9"/>
  <c r="M77" i="9"/>
  <c r="L77" i="9"/>
  <c r="K77" i="9"/>
  <c r="J77" i="9"/>
  <c r="M76" i="9"/>
  <c r="L76" i="9"/>
  <c r="K76" i="9"/>
  <c r="J76" i="9"/>
  <c r="M75" i="9"/>
  <c r="L75" i="9"/>
  <c r="K75" i="9"/>
  <c r="J75" i="9"/>
  <c r="M74" i="9"/>
  <c r="L74" i="9"/>
  <c r="K74" i="9"/>
  <c r="J74" i="9"/>
  <c r="M73" i="9"/>
  <c r="M12" i="21"/>
  <c r="L12" i="21"/>
  <c r="K12" i="21"/>
  <c r="J12" i="21"/>
  <c r="M11" i="21"/>
  <c r="L11" i="21"/>
  <c r="K11" i="21"/>
  <c r="J11" i="21"/>
  <c r="M10" i="21"/>
  <c r="L10" i="21"/>
  <c r="K10" i="21"/>
  <c r="J10" i="21"/>
  <c r="M9" i="21"/>
  <c r="L9" i="21"/>
  <c r="L8" i="21" s="1"/>
  <c r="K9" i="21"/>
  <c r="J9" i="21"/>
  <c r="J8" i="21" s="1"/>
  <c r="J68" i="19"/>
  <c r="K68" i="19"/>
  <c r="L68" i="19"/>
  <c r="M68" i="19"/>
  <c r="M9" i="19"/>
  <c r="L9" i="19"/>
  <c r="K9" i="19"/>
  <c r="J9" i="19"/>
  <c r="M34" i="19"/>
  <c r="L34" i="19"/>
  <c r="K34" i="19"/>
  <c r="J34" i="19"/>
  <c r="M33" i="19"/>
  <c r="L33" i="19"/>
  <c r="K33" i="19"/>
  <c r="J33" i="19"/>
  <c r="M32" i="19"/>
  <c r="L32" i="19"/>
  <c r="K32" i="19"/>
  <c r="J32" i="19"/>
  <c r="M31" i="19"/>
  <c r="L31" i="19"/>
  <c r="K31" i="19"/>
  <c r="J31" i="19"/>
  <c r="M39" i="18"/>
  <c r="L39" i="18"/>
  <c r="K39" i="18"/>
  <c r="J39" i="18"/>
  <c r="M37" i="18"/>
  <c r="L37" i="18"/>
  <c r="K37" i="18"/>
  <c r="J37" i="18"/>
  <c r="M36" i="18"/>
  <c r="L36" i="18"/>
  <c r="K36" i="18"/>
  <c r="J36" i="18"/>
  <c r="M35" i="18"/>
  <c r="L35" i="18"/>
  <c r="K35" i="18"/>
  <c r="J35" i="18"/>
  <c r="M34" i="18"/>
  <c r="L34" i="18"/>
  <c r="K34" i="18"/>
  <c r="J34" i="18"/>
  <c r="M33" i="18"/>
  <c r="L33" i="18"/>
  <c r="K33" i="18"/>
  <c r="J33" i="18"/>
  <c r="M32" i="18"/>
  <c r="M39" i="16"/>
  <c r="L39" i="16"/>
  <c r="K39" i="16"/>
  <c r="J39" i="16"/>
  <c r="M38" i="16"/>
  <c r="L38" i="16"/>
  <c r="K38" i="16"/>
  <c r="J38" i="16"/>
  <c r="M37" i="16"/>
  <c r="M36" i="16" s="1"/>
  <c r="L37" i="16"/>
  <c r="L36" i="16" s="1"/>
  <c r="K37" i="16"/>
  <c r="K36" i="16" s="1"/>
  <c r="J37" i="16"/>
  <c r="J36" i="16" s="1"/>
  <c r="J34" i="14"/>
  <c r="K34" i="14"/>
  <c r="L34" i="14"/>
  <c r="M34" i="14"/>
  <c r="J35" i="14"/>
  <c r="K35" i="14"/>
  <c r="L35" i="14"/>
  <c r="M35" i="14"/>
  <c r="J36" i="14"/>
  <c r="K36" i="14"/>
  <c r="L36" i="14"/>
  <c r="M36" i="14"/>
  <c r="J37" i="14"/>
  <c r="K37" i="14"/>
  <c r="L37" i="14"/>
  <c r="M37" i="14"/>
  <c r="J38" i="14"/>
  <c r="K38" i="14"/>
  <c r="L38" i="14"/>
  <c r="M38" i="14"/>
  <c r="J39" i="14"/>
  <c r="K39" i="14"/>
  <c r="L39" i="14"/>
  <c r="M39" i="14"/>
  <c r="K8" i="21" l="1"/>
  <c r="K32" i="18"/>
  <c r="J73" i="9"/>
  <c r="K73" i="9"/>
  <c r="L73" i="9"/>
  <c r="L32" i="18"/>
  <c r="J32" i="18"/>
  <c r="M8" i="21"/>
  <c r="M30" i="19"/>
  <c r="J30" i="19"/>
  <c r="K30" i="19"/>
  <c r="L30" i="19"/>
  <c r="J33" i="14"/>
  <c r="M33" i="14"/>
  <c r="L33" i="14"/>
  <c r="K33" i="14"/>
  <c r="M56" i="1"/>
  <c r="L56" i="1"/>
  <c r="K56" i="1"/>
  <c r="J56" i="1"/>
  <c r="M67" i="1"/>
  <c r="L67" i="1"/>
  <c r="K67" i="1"/>
  <c r="J67" i="1"/>
  <c r="M74" i="1"/>
  <c r="M84" i="1" s="1"/>
  <c r="L74" i="1"/>
  <c r="L84" i="1" s="1"/>
  <c r="K74" i="1"/>
  <c r="K84" i="1" s="1"/>
  <c r="J74" i="1"/>
  <c r="J84" i="1" s="1"/>
  <c r="M71" i="1"/>
  <c r="L71" i="1"/>
  <c r="K71" i="1"/>
  <c r="J71" i="1"/>
  <c r="M70" i="1"/>
  <c r="L70" i="1"/>
  <c r="K70" i="1"/>
  <c r="J70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4" i="1"/>
  <c r="L54" i="1"/>
  <c r="K54" i="1"/>
  <c r="J54" i="1"/>
  <c r="M53" i="1"/>
  <c r="L53" i="1"/>
  <c r="K53" i="1"/>
  <c r="J53" i="1"/>
  <c r="M52" i="1"/>
  <c r="L52" i="1"/>
  <c r="K52" i="1"/>
  <c r="J52" i="1"/>
  <c r="M23" i="1"/>
  <c r="L23" i="1"/>
  <c r="K23" i="1"/>
  <c r="J23" i="1"/>
  <c r="M22" i="1"/>
  <c r="L22" i="1"/>
  <c r="K22" i="1"/>
  <c r="J22" i="1"/>
  <c r="M20" i="1"/>
  <c r="L20" i="1"/>
  <c r="K20" i="1"/>
  <c r="J20" i="1"/>
  <c r="M16" i="1"/>
  <c r="L16" i="1"/>
  <c r="K16" i="1"/>
  <c r="J16" i="1"/>
  <c r="M15" i="1"/>
  <c r="L15" i="1"/>
  <c r="K15" i="1"/>
  <c r="J15" i="1"/>
  <c r="M51" i="2"/>
  <c r="L51" i="2"/>
  <c r="K51" i="2"/>
  <c r="J51" i="2"/>
  <c r="M72" i="2"/>
  <c r="L72" i="2"/>
  <c r="K72" i="2"/>
  <c r="J72" i="2"/>
  <c r="M77" i="2"/>
  <c r="L77" i="2"/>
  <c r="K77" i="2"/>
  <c r="J77" i="2"/>
  <c r="M76" i="2"/>
  <c r="L76" i="2"/>
  <c r="K76" i="2"/>
  <c r="J76" i="2"/>
  <c r="M75" i="2"/>
  <c r="L75" i="2"/>
  <c r="K75" i="2"/>
  <c r="J75" i="2"/>
  <c r="M71" i="2"/>
  <c r="L71" i="2"/>
  <c r="K71" i="2"/>
  <c r="J71" i="2"/>
  <c r="M61" i="2"/>
  <c r="L61" i="2"/>
  <c r="K61" i="2"/>
  <c r="J61" i="2"/>
  <c r="M60" i="2"/>
  <c r="L60" i="2"/>
  <c r="K60" i="2"/>
  <c r="J60" i="2"/>
  <c r="M57" i="2"/>
  <c r="L57" i="2"/>
  <c r="K57" i="2"/>
  <c r="J57" i="2"/>
  <c r="M56" i="2"/>
  <c r="L56" i="2"/>
  <c r="K56" i="2"/>
  <c r="J56" i="2"/>
  <c r="M55" i="2"/>
  <c r="L55" i="2"/>
  <c r="K55" i="2"/>
  <c r="J55" i="2"/>
  <c r="M49" i="2"/>
  <c r="L49" i="2"/>
  <c r="K49" i="2"/>
  <c r="J49" i="2"/>
  <c r="M48" i="2"/>
  <c r="L48" i="2"/>
  <c r="K48" i="2"/>
  <c r="J48" i="2"/>
  <c r="M47" i="2"/>
  <c r="L47" i="2"/>
  <c r="K47" i="2"/>
  <c r="J47" i="2"/>
  <c r="M20" i="2"/>
  <c r="L20" i="2"/>
  <c r="K20" i="2"/>
  <c r="J20" i="2"/>
  <c r="M19" i="2"/>
  <c r="L19" i="2"/>
  <c r="K19" i="2"/>
  <c r="J19" i="2"/>
  <c r="M18" i="2"/>
  <c r="L18" i="2"/>
  <c r="K18" i="2"/>
  <c r="J18" i="2"/>
  <c r="M16" i="2"/>
  <c r="L16" i="2"/>
  <c r="K16" i="2"/>
  <c r="J16" i="2"/>
  <c r="M15" i="2"/>
  <c r="L15" i="2"/>
  <c r="K15" i="2"/>
  <c r="J15" i="2"/>
  <c r="M14" i="2"/>
  <c r="L14" i="2"/>
  <c r="K14" i="2"/>
  <c r="J14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52" i="3"/>
  <c r="L52" i="3"/>
  <c r="K52" i="3"/>
  <c r="J52" i="3"/>
  <c r="M69" i="3"/>
  <c r="L69" i="3"/>
  <c r="K69" i="3"/>
  <c r="J69" i="3"/>
  <c r="M72" i="3"/>
  <c r="L72" i="3"/>
  <c r="K72" i="3"/>
  <c r="J72" i="3"/>
  <c r="M75" i="3"/>
  <c r="M76" i="3" s="1"/>
  <c r="L75" i="3"/>
  <c r="L76" i="3" s="1"/>
  <c r="K75" i="3"/>
  <c r="K76" i="3" s="1"/>
  <c r="J75" i="3"/>
  <c r="J76" i="3" s="1"/>
  <c r="M50" i="3"/>
  <c r="L50" i="3"/>
  <c r="K50" i="3"/>
  <c r="J50" i="3"/>
  <c r="M49" i="3"/>
  <c r="M48" i="3" s="1"/>
  <c r="M53" i="3" s="1"/>
  <c r="L49" i="3"/>
  <c r="L48" i="3" s="1"/>
  <c r="L53" i="3" s="1"/>
  <c r="K49" i="3"/>
  <c r="K48" i="3" s="1"/>
  <c r="K53" i="3" s="1"/>
  <c r="J49" i="3"/>
  <c r="J48" i="3" s="1"/>
  <c r="J53" i="3" s="1"/>
  <c r="M20" i="3"/>
  <c r="L20" i="3"/>
  <c r="K20" i="3"/>
  <c r="J20" i="3"/>
  <c r="M19" i="3"/>
  <c r="L19" i="3"/>
  <c r="K19" i="3"/>
  <c r="J19" i="3"/>
  <c r="M17" i="3"/>
  <c r="L17" i="3"/>
  <c r="K17" i="3"/>
  <c r="J17" i="3"/>
  <c r="M16" i="3"/>
  <c r="L16" i="3"/>
  <c r="K16" i="3"/>
  <c r="J16" i="3"/>
  <c r="M15" i="3"/>
  <c r="L15" i="3"/>
  <c r="K15" i="3"/>
  <c r="J15" i="3"/>
  <c r="M50" i="6"/>
  <c r="L50" i="6"/>
  <c r="K50" i="6"/>
  <c r="J50" i="6"/>
  <c r="M68" i="6"/>
  <c r="L68" i="6"/>
  <c r="K68" i="6"/>
  <c r="J68" i="6"/>
  <c r="M73" i="6"/>
  <c r="L73" i="6"/>
  <c r="K73" i="6"/>
  <c r="J73" i="6"/>
  <c r="M72" i="6"/>
  <c r="L72" i="6"/>
  <c r="K72" i="6"/>
  <c r="J72" i="6"/>
  <c r="M71" i="6"/>
  <c r="L71" i="6"/>
  <c r="K71" i="6"/>
  <c r="J71" i="6"/>
  <c r="M67" i="6"/>
  <c r="L67" i="6"/>
  <c r="K67" i="6"/>
  <c r="J67" i="6"/>
  <c r="M66" i="6"/>
  <c r="L66" i="6"/>
  <c r="K66" i="6"/>
  <c r="J66" i="6"/>
  <c r="M49" i="6"/>
  <c r="L49" i="6"/>
  <c r="K49" i="6"/>
  <c r="J49" i="6"/>
  <c r="M48" i="6"/>
  <c r="L48" i="6"/>
  <c r="K48" i="6"/>
  <c r="J48" i="6"/>
  <c r="M47" i="6"/>
  <c r="L47" i="6"/>
  <c r="K47" i="6"/>
  <c r="J47" i="6"/>
  <c r="M46" i="6"/>
  <c r="L46" i="6"/>
  <c r="K46" i="6"/>
  <c r="J46" i="6"/>
  <c r="M31" i="6"/>
  <c r="L31" i="6"/>
  <c r="K31" i="6"/>
  <c r="J31" i="6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L27" i="6"/>
  <c r="K27" i="6"/>
  <c r="J27" i="6"/>
  <c r="M26" i="6"/>
  <c r="L26" i="6"/>
  <c r="K26" i="6"/>
  <c r="J26" i="6"/>
  <c r="M25" i="6"/>
  <c r="M23" i="6" s="1"/>
  <c r="L25" i="6"/>
  <c r="L23" i="6" s="1"/>
  <c r="K25" i="6"/>
  <c r="K23" i="6" s="1"/>
  <c r="J25" i="6"/>
  <c r="J23" i="6" s="1"/>
  <c r="M20" i="6"/>
  <c r="L20" i="6"/>
  <c r="K20" i="6"/>
  <c r="J20" i="6"/>
  <c r="M19" i="6"/>
  <c r="L19" i="6"/>
  <c r="K19" i="6"/>
  <c r="J19" i="6"/>
  <c r="M18" i="6"/>
  <c r="L18" i="6"/>
  <c r="K18" i="6"/>
  <c r="J18" i="6"/>
  <c r="M16" i="6"/>
  <c r="L16" i="6"/>
  <c r="K16" i="6"/>
  <c r="J16" i="6"/>
  <c r="M15" i="6"/>
  <c r="L15" i="6"/>
  <c r="K15" i="6"/>
  <c r="J15" i="6"/>
  <c r="M14" i="6"/>
  <c r="L14" i="6"/>
  <c r="K14" i="6"/>
  <c r="J14" i="6"/>
  <c r="M12" i="6"/>
  <c r="L12" i="6"/>
  <c r="K12" i="6"/>
  <c r="J12" i="6"/>
  <c r="M11" i="6"/>
  <c r="L11" i="6"/>
  <c r="K11" i="6"/>
  <c r="J11" i="6"/>
  <c r="M10" i="6"/>
  <c r="L10" i="6"/>
  <c r="K10" i="6"/>
  <c r="J10" i="6"/>
  <c r="M9" i="6"/>
  <c r="L9" i="6"/>
  <c r="K9" i="6"/>
  <c r="J9" i="6"/>
  <c r="M50" i="5"/>
  <c r="L50" i="5"/>
  <c r="K50" i="5"/>
  <c r="J50" i="5"/>
  <c r="M62" i="5"/>
  <c r="L62" i="5"/>
  <c r="K62" i="5"/>
  <c r="J62" i="5"/>
  <c r="M66" i="5"/>
  <c r="L66" i="5"/>
  <c r="K66" i="5"/>
  <c r="J66" i="5"/>
  <c r="M65" i="5"/>
  <c r="M70" i="5" s="1"/>
  <c r="L65" i="5"/>
  <c r="L70" i="5" s="1"/>
  <c r="K65" i="5"/>
  <c r="K70" i="5" s="1"/>
  <c r="J65" i="5"/>
  <c r="J70" i="5" s="1"/>
  <c r="M60" i="5"/>
  <c r="L60" i="5"/>
  <c r="K60" i="5"/>
  <c r="J60" i="5"/>
  <c r="M58" i="5"/>
  <c r="L58" i="5"/>
  <c r="K58" i="5"/>
  <c r="J58" i="5"/>
  <c r="M57" i="5"/>
  <c r="L57" i="5"/>
  <c r="K57" i="5"/>
  <c r="J57" i="5"/>
  <c r="M56" i="5"/>
  <c r="L56" i="5"/>
  <c r="K56" i="5"/>
  <c r="J56" i="5"/>
  <c r="M55" i="5"/>
  <c r="L55" i="5"/>
  <c r="K55" i="5"/>
  <c r="J55" i="5"/>
  <c r="M54" i="5"/>
  <c r="L54" i="5"/>
  <c r="K54" i="5"/>
  <c r="J54" i="5"/>
  <c r="M48" i="5"/>
  <c r="L48" i="5"/>
  <c r="K48" i="5"/>
  <c r="J48" i="5"/>
  <c r="M47" i="5"/>
  <c r="L47" i="5"/>
  <c r="K47" i="5"/>
  <c r="J47" i="5"/>
  <c r="M45" i="5"/>
  <c r="L45" i="5"/>
  <c r="K45" i="5"/>
  <c r="J45" i="5"/>
  <c r="M44" i="5"/>
  <c r="L44" i="5"/>
  <c r="K44" i="5"/>
  <c r="J44" i="5"/>
  <c r="M43" i="5"/>
  <c r="M42" i="5" s="1"/>
  <c r="L43" i="5"/>
  <c r="L42" i="5" s="1"/>
  <c r="K43" i="5"/>
  <c r="K42" i="5" s="1"/>
  <c r="J43" i="5"/>
  <c r="M41" i="5"/>
  <c r="L41" i="5"/>
  <c r="K41" i="5"/>
  <c r="J41" i="5"/>
  <c r="M40" i="5"/>
  <c r="L40" i="5"/>
  <c r="K40" i="5"/>
  <c r="J40" i="5"/>
  <c r="M39" i="5"/>
  <c r="L39" i="5"/>
  <c r="K39" i="5"/>
  <c r="J39" i="5"/>
  <c r="M38" i="5"/>
  <c r="L38" i="5"/>
  <c r="K38" i="5"/>
  <c r="J38" i="5"/>
  <c r="M37" i="5"/>
  <c r="L37" i="5"/>
  <c r="K37" i="5"/>
  <c r="J37" i="5"/>
  <c r="M36" i="5"/>
  <c r="L36" i="5"/>
  <c r="K36" i="5"/>
  <c r="J36" i="5"/>
  <c r="M24" i="5"/>
  <c r="L24" i="5"/>
  <c r="K24" i="5"/>
  <c r="J24" i="5"/>
  <c r="M23" i="5"/>
  <c r="L23" i="5"/>
  <c r="K23" i="5"/>
  <c r="J23" i="5"/>
  <c r="M17" i="5"/>
  <c r="L17" i="5"/>
  <c r="K17" i="5"/>
  <c r="J17" i="5"/>
  <c r="M16" i="5"/>
  <c r="L16" i="5"/>
  <c r="K16" i="5"/>
  <c r="J16" i="5"/>
  <c r="M15" i="5"/>
  <c r="L15" i="5"/>
  <c r="K15" i="5"/>
  <c r="J15" i="5"/>
  <c r="J14" i="5" s="1"/>
  <c r="M13" i="5"/>
  <c r="L13" i="5"/>
  <c r="K13" i="5"/>
  <c r="J13" i="5"/>
  <c r="M12" i="5"/>
  <c r="L12" i="5"/>
  <c r="K12" i="5"/>
  <c r="J12" i="5"/>
  <c r="M11" i="5"/>
  <c r="L11" i="5"/>
  <c r="K11" i="5"/>
  <c r="J11" i="5"/>
  <c r="M10" i="5"/>
  <c r="L10" i="5"/>
  <c r="K10" i="5"/>
  <c r="J10" i="5"/>
  <c r="M9" i="5"/>
  <c r="L9" i="5"/>
  <c r="K9" i="5"/>
  <c r="J9" i="5"/>
  <c r="M51" i="7"/>
  <c r="L51" i="7"/>
  <c r="K51" i="7"/>
  <c r="J51" i="7"/>
  <c r="M59" i="7"/>
  <c r="L59" i="7"/>
  <c r="K59" i="7"/>
  <c r="J59" i="7"/>
  <c r="M64" i="7"/>
  <c r="L64" i="7"/>
  <c r="K64" i="7"/>
  <c r="J64" i="7"/>
  <c r="M62" i="7"/>
  <c r="L62" i="7"/>
  <c r="L65" i="7" s="1"/>
  <c r="K62" i="7"/>
  <c r="J62" i="7"/>
  <c r="M57" i="7"/>
  <c r="L57" i="7"/>
  <c r="K57" i="7"/>
  <c r="J57" i="7"/>
  <c r="M56" i="7"/>
  <c r="L56" i="7"/>
  <c r="K56" i="7"/>
  <c r="J56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19" i="7"/>
  <c r="L19" i="7"/>
  <c r="K19" i="7"/>
  <c r="J19" i="7"/>
  <c r="M18" i="7"/>
  <c r="L18" i="7"/>
  <c r="K18" i="7"/>
  <c r="J18" i="7"/>
  <c r="M16" i="7"/>
  <c r="L16" i="7"/>
  <c r="K16" i="7"/>
  <c r="J16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56" i="8"/>
  <c r="L56" i="8"/>
  <c r="K56" i="8"/>
  <c r="J56" i="8"/>
  <c r="M75" i="8"/>
  <c r="L75" i="8"/>
  <c r="K75" i="8"/>
  <c r="J75" i="8"/>
  <c r="M80" i="8"/>
  <c r="L80" i="8"/>
  <c r="K80" i="8"/>
  <c r="J80" i="8"/>
  <c r="M78" i="8"/>
  <c r="L78" i="8"/>
  <c r="K78" i="8"/>
  <c r="J78" i="8"/>
  <c r="M62" i="8"/>
  <c r="L62" i="8"/>
  <c r="K62" i="8"/>
  <c r="J62" i="8"/>
  <c r="M61" i="8"/>
  <c r="L61" i="8"/>
  <c r="K61" i="8"/>
  <c r="J61" i="8"/>
  <c r="M60" i="8"/>
  <c r="L60" i="8"/>
  <c r="K60" i="8"/>
  <c r="J60" i="8"/>
  <c r="M46" i="8"/>
  <c r="L46" i="8"/>
  <c r="K46" i="8"/>
  <c r="J46" i="8"/>
  <c r="M45" i="8"/>
  <c r="L45" i="8"/>
  <c r="K45" i="8"/>
  <c r="J45" i="8"/>
  <c r="M44" i="8"/>
  <c r="L44" i="8"/>
  <c r="K44" i="8"/>
  <c r="J44" i="8"/>
  <c r="M43" i="8"/>
  <c r="L43" i="8"/>
  <c r="K43" i="8"/>
  <c r="J43" i="8"/>
  <c r="M42" i="8"/>
  <c r="L42" i="8"/>
  <c r="K42" i="8"/>
  <c r="J42" i="8"/>
  <c r="M41" i="8"/>
  <c r="L41" i="8"/>
  <c r="K41" i="8"/>
  <c r="J41" i="8"/>
  <c r="M40" i="8"/>
  <c r="L40" i="8"/>
  <c r="K40" i="8"/>
  <c r="J40" i="8"/>
  <c r="M39" i="8"/>
  <c r="L39" i="8"/>
  <c r="K39" i="8"/>
  <c r="J39" i="8"/>
  <c r="M38" i="8"/>
  <c r="L38" i="8"/>
  <c r="K38" i="8"/>
  <c r="J38" i="8"/>
  <c r="M36" i="8"/>
  <c r="L36" i="8"/>
  <c r="K36" i="8"/>
  <c r="J36" i="8"/>
  <c r="M35" i="8"/>
  <c r="L35" i="8"/>
  <c r="K35" i="8"/>
  <c r="J35" i="8"/>
  <c r="M34" i="8"/>
  <c r="L34" i="8"/>
  <c r="K34" i="8"/>
  <c r="J34" i="8"/>
  <c r="M33" i="8"/>
  <c r="L33" i="8"/>
  <c r="K33" i="8"/>
  <c r="J33" i="8"/>
  <c r="M32" i="8"/>
  <c r="L32" i="8"/>
  <c r="K32" i="8"/>
  <c r="J32" i="8"/>
  <c r="M18" i="8"/>
  <c r="M13" i="8" s="1"/>
  <c r="L18" i="8"/>
  <c r="L13" i="8" s="1"/>
  <c r="K18" i="8"/>
  <c r="K13" i="8" s="1"/>
  <c r="J18" i="8"/>
  <c r="J13" i="8" s="1"/>
  <c r="M30" i="8"/>
  <c r="L30" i="8"/>
  <c r="K30" i="8"/>
  <c r="J30" i="8"/>
  <c r="M29" i="8"/>
  <c r="L29" i="8"/>
  <c r="K29" i="8"/>
  <c r="J29" i="8"/>
  <c r="M25" i="8"/>
  <c r="L25" i="8"/>
  <c r="K25" i="8"/>
  <c r="J25" i="8"/>
  <c r="M24" i="8"/>
  <c r="L24" i="8"/>
  <c r="K24" i="8"/>
  <c r="J24" i="8"/>
  <c r="M22" i="8"/>
  <c r="L22" i="8"/>
  <c r="K22" i="8"/>
  <c r="J22" i="8"/>
  <c r="M21" i="8"/>
  <c r="L21" i="8"/>
  <c r="K21" i="8"/>
  <c r="J21" i="8"/>
  <c r="M20" i="8"/>
  <c r="L20" i="8"/>
  <c r="K20" i="8"/>
  <c r="J20" i="8"/>
  <c r="M12" i="8"/>
  <c r="L12" i="8"/>
  <c r="K12" i="8"/>
  <c r="J12" i="8"/>
  <c r="M11" i="8"/>
  <c r="L11" i="8"/>
  <c r="K11" i="8"/>
  <c r="J11" i="8"/>
  <c r="M10" i="8"/>
  <c r="L10" i="8"/>
  <c r="K10" i="8"/>
  <c r="J10" i="8"/>
  <c r="M9" i="8"/>
  <c r="L9" i="8"/>
  <c r="K9" i="8"/>
  <c r="J9" i="8"/>
  <c r="M52" i="9"/>
  <c r="M53" i="9" s="1"/>
  <c r="L52" i="9"/>
  <c r="L53" i="9" s="1"/>
  <c r="K52" i="9"/>
  <c r="K53" i="9" s="1"/>
  <c r="J52" i="9"/>
  <c r="J53" i="9" s="1"/>
  <c r="M71" i="9"/>
  <c r="L71" i="9"/>
  <c r="K71" i="9"/>
  <c r="J71" i="9"/>
  <c r="M25" i="9"/>
  <c r="L25" i="9"/>
  <c r="K25" i="9"/>
  <c r="J25" i="9"/>
  <c r="M24" i="9"/>
  <c r="L24" i="9"/>
  <c r="K24" i="9"/>
  <c r="J24" i="9"/>
  <c r="M23" i="9"/>
  <c r="L23" i="9"/>
  <c r="K23" i="9"/>
  <c r="J23" i="9"/>
  <c r="M21" i="9"/>
  <c r="L21" i="9"/>
  <c r="K21" i="9"/>
  <c r="J21" i="9"/>
  <c r="M20" i="9"/>
  <c r="L20" i="9"/>
  <c r="K20" i="9"/>
  <c r="J20" i="9"/>
  <c r="M19" i="9"/>
  <c r="L19" i="9"/>
  <c r="K19" i="9"/>
  <c r="J19" i="9"/>
  <c r="M51" i="10"/>
  <c r="L51" i="10"/>
  <c r="K51" i="10"/>
  <c r="J51" i="10"/>
  <c r="M76" i="10"/>
  <c r="L76" i="10"/>
  <c r="K76" i="10"/>
  <c r="J76" i="10"/>
  <c r="M74" i="10"/>
  <c r="L74" i="10"/>
  <c r="K74" i="10"/>
  <c r="J74" i="10"/>
  <c r="M71" i="10"/>
  <c r="L71" i="10"/>
  <c r="K71" i="10"/>
  <c r="J71" i="10"/>
  <c r="M70" i="10"/>
  <c r="L70" i="10"/>
  <c r="K70" i="10"/>
  <c r="J70" i="10"/>
  <c r="M69" i="10"/>
  <c r="L69" i="10"/>
  <c r="K69" i="10"/>
  <c r="J69" i="10"/>
  <c r="M66" i="10"/>
  <c r="L66" i="10"/>
  <c r="K66" i="10"/>
  <c r="J66" i="10"/>
  <c r="M62" i="10"/>
  <c r="L62" i="10"/>
  <c r="K62" i="10"/>
  <c r="J62" i="10"/>
  <c r="M59" i="10"/>
  <c r="L59" i="10"/>
  <c r="K59" i="10"/>
  <c r="J59" i="10"/>
  <c r="M58" i="10"/>
  <c r="L58" i="10"/>
  <c r="K58" i="10"/>
  <c r="J58" i="10"/>
  <c r="M57" i="10"/>
  <c r="L57" i="10"/>
  <c r="K57" i="10"/>
  <c r="J57" i="10"/>
  <c r="M56" i="10"/>
  <c r="L56" i="10"/>
  <c r="K56" i="10"/>
  <c r="J56" i="10"/>
  <c r="M55" i="10"/>
  <c r="L55" i="10"/>
  <c r="K55" i="10"/>
  <c r="J55" i="10"/>
  <c r="M46" i="10"/>
  <c r="L46" i="10"/>
  <c r="K46" i="10"/>
  <c r="J46" i="10"/>
  <c r="M45" i="10"/>
  <c r="L45" i="10"/>
  <c r="K45" i="10"/>
  <c r="J45" i="10"/>
  <c r="M44" i="10"/>
  <c r="L44" i="10"/>
  <c r="K44" i="10"/>
  <c r="J44" i="10"/>
  <c r="M42" i="10"/>
  <c r="L42" i="10"/>
  <c r="K42" i="10"/>
  <c r="J42" i="10"/>
  <c r="M41" i="10"/>
  <c r="L41" i="10"/>
  <c r="K41" i="10"/>
  <c r="J41" i="10"/>
  <c r="M20" i="10"/>
  <c r="L20" i="10"/>
  <c r="K20" i="10"/>
  <c r="J20" i="10"/>
  <c r="M19" i="10"/>
  <c r="L19" i="10"/>
  <c r="K19" i="10"/>
  <c r="J19" i="10"/>
  <c r="M17" i="10"/>
  <c r="L17" i="10"/>
  <c r="K17" i="10"/>
  <c r="J17" i="10"/>
  <c r="M16" i="10"/>
  <c r="L16" i="10"/>
  <c r="K16" i="10"/>
  <c r="J16" i="10"/>
  <c r="M15" i="10"/>
  <c r="L15" i="10"/>
  <c r="K15" i="10"/>
  <c r="J15" i="10"/>
  <c r="M13" i="10"/>
  <c r="L13" i="10"/>
  <c r="K13" i="10"/>
  <c r="J13" i="10"/>
  <c r="M12" i="10"/>
  <c r="L12" i="10"/>
  <c r="K12" i="10"/>
  <c r="J12" i="10"/>
  <c r="M11" i="10"/>
  <c r="L11" i="10"/>
  <c r="K11" i="10"/>
  <c r="J11" i="10"/>
  <c r="M10" i="10"/>
  <c r="L10" i="10"/>
  <c r="K10" i="10"/>
  <c r="J10" i="10"/>
  <c r="M9" i="10"/>
  <c r="L9" i="10"/>
  <c r="K9" i="10"/>
  <c r="J9" i="10"/>
  <c r="M65" i="11"/>
  <c r="L65" i="11"/>
  <c r="K65" i="11"/>
  <c r="J65" i="11"/>
  <c r="M64" i="11"/>
  <c r="M69" i="11" s="1"/>
  <c r="J64" i="11"/>
  <c r="L64" i="11"/>
  <c r="K64" i="11"/>
  <c r="K69" i="11" s="1"/>
  <c r="J61" i="11"/>
  <c r="K61" i="11"/>
  <c r="L61" i="11"/>
  <c r="M61" i="11"/>
  <c r="M47" i="11"/>
  <c r="L47" i="11"/>
  <c r="K47" i="11"/>
  <c r="J47" i="11"/>
  <c r="M59" i="11"/>
  <c r="L59" i="11"/>
  <c r="K59" i="11"/>
  <c r="J59" i="11"/>
  <c r="M58" i="11"/>
  <c r="L58" i="11"/>
  <c r="K58" i="11"/>
  <c r="J58" i="11"/>
  <c r="M57" i="11"/>
  <c r="L57" i="11"/>
  <c r="K57" i="11"/>
  <c r="J57" i="11"/>
  <c r="M56" i="11"/>
  <c r="L56" i="11"/>
  <c r="K56" i="11"/>
  <c r="J56" i="11"/>
  <c r="M55" i="11"/>
  <c r="L55" i="11"/>
  <c r="K55" i="11"/>
  <c r="J55" i="11"/>
  <c r="M20" i="11"/>
  <c r="L20" i="11"/>
  <c r="K20" i="11"/>
  <c r="J20" i="11"/>
  <c r="M19" i="11"/>
  <c r="L19" i="11"/>
  <c r="K19" i="11"/>
  <c r="J19" i="11"/>
  <c r="M18" i="11"/>
  <c r="L18" i="11"/>
  <c r="K18" i="11"/>
  <c r="J18" i="11"/>
  <c r="M16" i="11"/>
  <c r="L16" i="11"/>
  <c r="K16" i="11"/>
  <c r="J16" i="11"/>
  <c r="M15" i="11"/>
  <c r="L15" i="11"/>
  <c r="K15" i="11"/>
  <c r="J15" i="11"/>
  <c r="M14" i="11"/>
  <c r="L14" i="11"/>
  <c r="K14" i="11"/>
  <c r="J14" i="11"/>
  <c r="M12" i="11"/>
  <c r="L12" i="11"/>
  <c r="K12" i="11"/>
  <c r="J12" i="11"/>
  <c r="M11" i="11"/>
  <c r="L11" i="11"/>
  <c r="K11" i="11"/>
  <c r="J11" i="11"/>
  <c r="M10" i="11"/>
  <c r="L10" i="11"/>
  <c r="K10" i="11"/>
  <c r="J10" i="11"/>
  <c r="M9" i="11"/>
  <c r="L9" i="11"/>
  <c r="K9" i="11"/>
  <c r="J9" i="11"/>
  <c r="M78" i="12"/>
  <c r="L78" i="12"/>
  <c r="K78" i="12"/>
  <c r="J78" i="12"/>
  <c r="M77" i="12"/>
  <c r="L77" i="12"/>
  <c r="K77" i="12"/>
  <c r="J77" i="12"/>
  <c r="M76" i="12"/>
  <c r="L76" i="12"/>
  <c r="K76" i="12"/>
  <c r="J76" i="12"/>
  <c r="M73" i="12"/>
  <c r="L73" i="12"/>
  <c r="K73" i="12"/>
  <c r="J73" i="12"/>
  <c r="M72" i="12"/>
  <c r="L72" i="12"/>
  <c r="K72" i="12"/>
  <c r="J72" i="12"/>
  <c r="M69" i="12"/>
  <c r="L69" i="12"/>
  <c r="K69" i="12"/>
  <c r="J69" i="12"/>
  <c r="M58" i="12"/>
  <c r="L58" i="12"/>
  <c r="K58" i="12"/>
  <c r="J58" i="12"/>
  <c r="M56" i="12"/>
  <c r="L56" i="12"/>
  <c r="K56" i="12"/>
  <c r="J56" i="12"/>
  <c r="M55" i="12"/>
  <c r="M54" i="12" s="1"/>
  <c r="L55" i="12"/>
  <c r="L54" i="12" s="1"/>
  <c r="K55" i="12"/>
  <c r="K54" i="12" s="1"/>
  <c r="J55" i="12"/>
  <c r="J54" i="12" s="1"/>
  <c r="M37" i="12"/>
  <c r="L37" i="12"/>
  <c r="K37" i="12"/>
  <c r="J37" i="12"/>
  <c r="M36" i="12"/>
  <c r="L36" i="12"/>
  <c r="K36" i="12"/>
  <c r="J36" i="12"/>
  <c r="M35" i="12"/>
  <c r="L35" i="12"/>
  <c r="K35" i="12"/>
  <c r="J35" i="12"/>
  <c r="M34" i="12"/>
  <c r="L34" i="12"/>
  <c r="K34" i="12"/>
  <c r="J34" i="12"/>
  <c r="M33" i="12"/>
  <c r="L33" i="12"/>
  <c r="K33" i="12"/>
  <c r="J33" i="12"/>
  <c r="M32" i="12"/>
  <c r="L32" i="12"/>
  <c r="K32" i="12"/>
  <c r="J32" i="12"/>
  <c r="M30" i="12"/>
  <c r="L30" i="12"/>
  <c r="K30" i="12"/>
  <c r="J30" i="12"/>
  <c r="M29" i="12"/>
  <c r="L29" i="12"/>
  <c r="K29" i="12"/>
  <c r="J29" i="12"/>
  <c r="M28" i="12"/>
  <c r="L28" i="12"/>
  <c r="K28" i="12"/>
  <c r="J28" i="12"/>
  <c r="M27" i="12"/>
  <c r="L27" i="12"/>
  <c r="K27" i="12"/>
  <c r="J27" i="12"/>
  <c r="M26" i="12"/>
  <c r="L26" i="12"/>
  <c r="K26" i="12"/>
  <c r="J26" i="12"/>
  <c r="M25" i="12"/>
  <c r="L25" i="12"/>
  <c r="K25" i="12"/>
  <c r="J25" i="12"/>
  <c r="M24" i="12"/>
  <c r="L24" i="12"/>
  <c r="K24" i="12"/>
  <c r="J24" i="12"/>
  <c r="M23" i="12"/>
  <c r="L23" i="12"/>
  <c r="K23" i="12"/>
  <c r="J23" i="12"/>
  <c r="M22" i="12"/>
  <c r="L22" i="12"/>
  <c r="K22" i="12"/>
  <c r="J22" i="12"/>
  <c r="M18" i="12"/>
  <c r="L18" i="12"/>
  <c r="K18" i="12"/>
  <c r="J18" i="12"/>
  <c r="M17" i="12"/>
  <c r="L17" i="12"/>
  <c r="K17" i="12"/>
  <c r="J17" i="12"/>
  <c r="M15" i="12"/>
  <c r="L15" i="12"/>
  <c r="K15" i="12"/>
  <c r="J15" i="12"/>
  <c r="M11" i="12"/>
  <c r="L11" i="12"/>
  <c r="K11" i="12"/>
  <c r="J11" i="12"/>
  <c r="M10" i="12"/>
  <c r="L10" i="12"/>
  <c r="K10" i="12"/>
  <c r="J10" i="12"/>
  <c r="M9" i="12"/>
  <c r="L9" i="12"/>
  <c r="K9" i="12"/>
  <c r="J9" i="12"/>
  <c r="M81" i="13"/>
  <c r="L81" i="13"/>
  <c r="K81" i="13"/>
  <c r="J81" i="13"/>
  <c r="M80" i="13"/>
  <c r="L80" i="13"/>
  <c r="K80" i="13"/>
  <c r="J80" i="13"/>
  <c r="M79" i="13"/>
  <c r="L79" i="13"/>
  <c r="K79" i="13"/>
  <c r="J79" i="13"/>
  <c r="M78" i="13"/>
  <c r="L78" i="13"/>
  <c r="K78" i="13"/>
  <c r="J78" i="13"/>
  <c r="M77" i="13"/>
  <c r="L77" i="13"/>
  <c r="K77" i="13"/>
  <c r="J77" i="13"/>
  <c r="M76" i="13"/>
  <c r="L76" i="13"/>
  <c r="K76" i="13"/>
  <c r="J76" i="13"/>
  <c r="M75" i="13"/>
  <c r="L75" i="13"/>
  <c r="K75" i="13"/>
  <c r="J75" i="13"/>
  <c r="M73" i="13"/>
  <c r="L73" i="13"/>
  <c r="K73" i="13"/>
  <c r="J73" i="13"/>
  <c r="M72" i="13"/>
  <c r="L72" i="13"/>
  <c r="K72" i="13"/>
  <c r="J72" i="13"/>
  <c r="M69" i="13"/>
  <c r="L69" i="13"/>
  <c r="K69" i="13"/>
  <c r="J69" i="13"/>
  <c r="M68" i="13"/>
  <c r="L68" i="13"/>
  <c r="K68" i="13"/>
  <c r="J68" i="13"/>
  <c r="M50" i="13"/>
  <c r="L50" i="13"/>
  <c r="K50" i="13"/>
  <c r="J50" i="13"/>
  <c r="M48" i="13"/>
  <c r="L48" i="13"/>
  <c r="K48" i="13"/>
  <c r="J48" i="13"/>
  <c r="M47" i="13"/>
  <c r="L47" i="13"/>
  <c r="K47" i="13"/>
  <c r="J47" i="13"/>
  <c r="M46" i="13"/>
  <c r="L46" i="13"/>
  <c r="K46" i="13"/>
  <c r="J46" i="13"/>
  <c r="M17" i="13"/>
  <c r="M14" i="13" s="1"/>
  <c r="L17" i="13"/>
  <c r="L14" i="13" s="1"/>
  <c r="K17" i="13"/>
  <c r="K14" i="13" s="1"/>
  <c r="J17" i="13"/>
  <c r="J14" i="13" s="1"/>
  <c r="M70" i="14"/>
  <c r="L70" i="14"/>
  <c r="K70" i="14"/>
  <c r="J70" i="14"/>
  <c r="M68" i="14"/>
  <c r="L68" i="14"/>
  <c r="K68" i="14"/>
  <c r="J68" i="14"/>
  <c r="M64" i="14"/>
  <c r="M60" i="14" s="1"/>
  <c r="L64" i="14"/>
  <c r="L60" i="14" s="1"/>
  <c r="K64" i="14"/>
  <c r="K60" i="14" s="1"/>
  <c r="J64" i="14"/>
  <c r="J60" i="14" s="1"/>
  <c r="M59" i="14"/>
  <c r="L59" i="14"/>
  <c r="K59" i="14"/>
  <c r="J59" i="14"/>
  <c r="M58" i="14"/>
  <c r="L58" i="14"/>
  <c r="K58" i="14"/>
  <c r="J58" i="14"/>
  <c r="M57" i="14"/>
  <c r="L57" i="14"/>
  <c r="K57" i="14"/>
  <c r="J57" i="14"/>
  <c r="M56" i="14"/>
  <c r="L56" i="14"/>
  <c r="K56" i="14"/>
  <c r="J56" i="14"/>
  <c r="M55" i="14"/>
  <c r="L55" i="14"/>
  <c r="K55" i="14"/>
  <c r="J55" i="14"/>
  <c r="M54" i="14"/>
  <c r="L54" i="14"/>
  <c r="K54" i="14"/>
  <c r="J54" i="14"/>
  <c r="M53" i="14"/>
  <c r="L53" i="14"/>
  <c r="K53" i="14"/>
  <c r="J53" i="14"/>
  <c r="M49" i="14"/>
  <c r="L49" i="14"/>
  <c r="K49" i="14"/>
  <c r="J49" i="14"/>
  <c r="M21" i="14"/>
  <c r="L21" i="14"/>
  <c r="K21" i="14"/>
  <c r="J21" i="14"/>
  <c r="M20" i="14"/>
  <c r="L20" i="14"/>
  <c r="K20" i="14"/>
  <c r="J20" i="14"/>
  <c r="M18" i="14"/>
  <c r="L18" i="14"/>
  <c r="K18" i="14"/>
  <c r="J18" i="14"/>
  <c r="M17" i="14"/>
  <c r="L17" i="14"/>
  <c r="K17" i="14"/>
  <c r="J17" i="14"/>
  <c r="M16" i="14"/>
  <c r="L16" i="14"/>
  <c r="K16" i="14"/>
  <c r="J16" i="14"/>
  <c r="M77" i="15"/>
  <c r="L77" i="15"/>
  <c r="K77" i="15"/>
  <c r="J77" i="15"/>
  <c r="M76" i="15"/>
  <c r="L76" i="15"/>
  <c r="K76" i="15"/>
  <c r="J76" i="15"/>
  <c r="M75" i="15"/>
  <c r="L75" i="15"/>
  <c r="K75" i="15"/>
  <c r="J75" i="15"/>
  <c r="M72" i="15"/>
  <c r="L72" i="15"/>
  <c r="K72" i="15"/>
  <c r="J72" i="15"/>
  <c r="M71" i="15"/>
  <c r="L71" i="15"/>
  <c r="K71" i="15"/>
  <c r="J71" i="15"/>
  <c r="M70" i="15"/>
  <c r="L70" i="15"/>
  <c r="K70" i="15"/>
  <c r="J70" i="15"/>
  <c r="M60" i="15"/>
  <c r="L60" i="15"/>
  <c r="K60" i="15"/>
  <c r="J60" i="15"/>
  <c r="M59" i="15"/>
  <c r="L59" i="15"/>
  <c r="K59" i="15"/>
  <c r="J59" i="15"/>
  <c r="M58" i="15"/>
  <c r="L58" i="15"/>
  <c r="K58" i="15"/>
  <c r="J58" i="15"/>
  <c r="M57" i="15"/>
  <c r="L57" i="15"/>
  <c r="K57" i="15"/>
  <c r="J57" i="15"/>
  <c r="M56" i="15"/>
  <c r="L56" i="15"/>
  <c r="K56" i="15"/>
  <c r="J56" i="15"/>
  <c r="M55" i="15"/>
  <c r="L55" i="15"/>
  <c r="K55" i="15"/>
  <c r="J55" i="15"/>
  <c r="M54" i="15"/>
  <c r="L54" i="15"/>
  <c r="K54" i="15"/>
  <c r="J54" i="15"/>
  <c r="M50" i="15"/>
  <c r="L50" i="15"/>
  <c r="K50" i="15"/>
  <c r="J50" i="15"/>
  <c r="M48" i="15"/>
  <c r="L48" i="15"/>
  <c r="K48" i="15"/>
  <c r="J48" i="15"/>
  <c r="M47" i="15"/>
  <c r="L47" i="15"/>
  <c r="K47" i="15"/>
  <c r="J47" i="15"/>
  <c r="M46" i="15"/>
  <c r="L46" i="15"/>
  <c r="K46" i="15"/>
  <c r="J46" i="15"/>
  <c r="M20" i="15"/>
  <c r="L20" i="15"/>
  <c r="K20" i="15"/>
  <c r="J20" i="15"/>
  <c r="M19" i="15"/>
  <c r="L19" i="15"/>
  <c r="K19" i="15"/>
  <c r="J19" i="15"/>
  <c r="M18" i="15"/>
  <c r="L18" i="15"/>
  <c r="K18" i="15"/>
  <c r="J18" i="15"/>
  <c r="M16" i="15"/>
  <c r="L16" i="15"/>
  <c r="K16" i="15"/>
  <c r="J16" i="15"/>
  <c r="M15" i="15"/>
  <c r="L15" i="15"/>
  <c r="K15" i="15"/>
  <c r="J15" i="15"/>
  <c r="M14" i="15"/>
  <c r="L14" i="15"/>
  <c r="K14" i="15"/>
  <c r="J14" i="15"/>
  <c r="M12" i="15"/>
  <c r="L12" i="15"/>
  <c r="K12" i="15"/>
  <c r="J12" i="15"/>
  <c r="M11" i="15"/>
  <c r="L11" i="15"/>
  <c r="K11" i="15"/>
  <c r="J11" i="15"/>
  <c r="M10" i="15"/>
  <c r="L10" i="15"/>
  <c r="K10" i="15"/>
  <c r="J10" i="15"/>
  <c r="M9" i="15"/>
  <c r="L9" i="15"/>
  <c r="K9" i="15"/>
  <c r="J9" i="15"/>
  <c r="M70" i="16"/>
  <c r="L70" i="16"/>
  <c r="K70" i="16"/>
  <c r="J70" i="16"/>
  <c r="M69" i="16"/>
  <c r="M74" i="16" s="1"/>
  <c r="L69" i="16"/>
  <c r="L74" i="16" s="1"/>
  <c r="K69" i="16"/>
  <c r="J69" i="16"/>
  <c r="J74" i="16" s="1"/>
  <c r="M66" i="16"/>
  <c r="L66" i="16"/>
  <c r="K66" i="16"/>
  <c r="J66" i="16"/>
  <c r="M50" i="16"/>
  <c r="L50" i="16"/>
  <c r="K50" i="16"/>
  <c r="J50" i="16"/>
  <c r="M48" i="16"/>
  <c r="L48" i="16"/>
  <c r="K48" i="16"/>
  <c r="J48" i="16"/>
  <c r="M47" i="16"/>
  <c r="L47" i="16"/>
  <c r="K47" i="16"/>
  <c r="J47" i="16"/>
  <c r="M42" i="16"/>
  <c r="L42" i="16"/>
  <c r="K42" i="16"/>
  <c r="J42" i="16"/>
  <c r="M41" i="16"/>
  <c r="L41" i="16"/>
  <c r="K41" i="16"/>
  <c r="J41" i="16"/>
  <c r="M35" i="16"/>
  <c r="L35" i="16"/>
  <c r="K35" i="16"/>
  <c r="J35" i="16"/>
  <c r="M34" i="16"/>
  <c r="L34" i="16"/>
  <c r="K34" i="16"/>
  <c r="J34" i="16"/>
  <c r="M33" i="16"/>
  <c r="L33" i="16"/>
  <c r="K33" i="16"/>
  <c r="J33" i="16"/>
  <c r="M32" i="16"/>
  <c r="L32" i="16"/>
  <c r="K32" i="16"/>
  <c r="J32" i="16"/>
  <c r="M30" i="16"/>
  <c r="L30" i="16"/>
  <c r="K30" i="16"/>
  <c r="J30" i="16"/>
  <c r="M28" i="16"/>
  <c r="L28" i="16"/>
  <c r="K28" i="16"/>
  <c r="J28" i="16"/>
  <c r="M27" i="16"/>
  <c r="L27" i="16"/>
  <c r="K27" i="16"/>
  <c r="J27" i="16"/>
  <c r="M26" i="16"/>
  <c r="L26" i="16"/>
  <c r="K26" i="16"/>
  <c r="J26" i="16"/>
  <c r="M25" i="16"/>
  <c r="L25" i="16"/>
  <c r="K25" i="16"/>
  <c r="J25" i="16"/>
  <c r="M24" i="16"/>
  <c r="L24" i="16"/>
  <c r="K24" i="16"/>
  <c r="J24" i="16"/>
  <c r="M20" i="16"/>
  <c r="L20" i="16"/>
  <c r="K20" i="16"/>
  <c r="J20" i="16"/>
  <c r="M19" i="16"/>
  <c r="L19" i="16"/>
  <c r="K19" i="16"/>
  <c r="J19" i="16"/>
  <c r="M17" i="16"/>
  <c r="L17" i="16"/>
  <c r="K17" i="16"/>
  <c r="J17" i="16"/>
  <c r="M16" i="16"/>
  <c r="L16" i="16"/>
  <c r="K16" i="16"/>
  <c r="J16" i="16"/>
  <c r="M15" i="16"/>
  <c r="L15" i="16"/>
  <c r="K15" i="16"/>
  <c r="J15" i="16"/>
  <c r="M72" i="17"/>
  <c r="L72" i="17"/>
  <c r="K72" i="17"/>
  <c r="J72" i="17"/>
  <c r="M71" i="17"/>
  <c r="L71" i="17"/>
  <c r="K71" i="17"/>
  <c r="J71" i="17"/>
  <c r="M70" i="17"/>
  <c r="L70" i="17"/>
  <c r="K70" i="17"/>
  <c r="J70" i="17"/>
  <c r="M67" i="17"/>
  <c r="L67" i="17"/>
  <c r="K67" i="17"/>
  <c r="J67" i="17"/>
  <c r="M66" i="17"/>
  <c r="L66" i="17"/>
  <c r="K66" i="17"/>
  <c r="J66" i="17"/>
  <c r="M63" i="17"/>
  <c r="L63" i="17"/>
  <c r="K63" i="17"/>
  <c r="J63" i="17"/>
  <c r="M58" i="17"/>
  <c r="L58" i="17"/>
  <c r="K58" i="17"/>
  <c r="J58" i="17"/>
  <c r="M49" i="17"/>
  <c r="L49" i="17"/>
  <c r="K49" i="17"/>
  <c r="J49" i="17"/>
  <c r="M47" i="17"/>
  <c r="L47" i="17"/>
  <c r="K47" i="17"/>
  <c r="J47" i="17"/>
  <c r="M46" i="17"/>
  <c r="L46" i="17"/>
  <c r="K46" i="17"/>
  <c r="J46" i="17"/>
  <c r="M20" i="17"/>
  <c r="L20" i="17"/>
  <c r="K20" i="17"/>
  <c r="J20" i="17"/>
  <c r="M19" i="17"/>
  <c r="L19" i="17"/>
  <c r="K19" i="17"/>
  <c r="J19" i="17"/>
  <c r="M17" i="17"/>
  <c r="L17" i="17"/>
  <c r="K17" i="17"/>
  <c r="J17" i="17"/>
  <c r="M13" i="17"/>
  <c r="L13" i="17"/>
  <c r="K13" i="17"/>
  <c r="J13" i="17"/>
  <c r="M12" i="17"/>
  <c r="L12" i="17"/>
  <c r="K12" i="17"/>
  <c r="J12" i="17"/>
  <c r="M11" i="17"/>
  <c r="L11" i="17"/>
  <c r="K11" i="17"/>
  <c r="J11" i="17"/>
  <c r="M10" i="17"/>
  <c r="L10" i="17"/>
  <c r="K10" i="17"/>
  <c r="J10" i="17"/>
  <c r="M80" i="18"/>
  <c r="L80" i="18"/>
  <c r="K80" i="18"/>
  <c r="J80" i="18"/>
  <c r="M79" i="18"/>
  <c r="L79" i="18"/>
  <c r="K79" i="18"/>
  <c r="J79" i="18"/>
  <c r="M78" i="18"/>
  <c r="L78" i="18"/>
  <c r="K78" i="18"/>
  <c r="J78" i="18"/>
  <c r="M77" i="18"/>
  <c r="L77" i="18"/>
  <c r="K77" i="18"/>
  <c r="J77" i="18"/>
  <c r="M76" i="18"/>
  <c r="L76" i="18"/>
  <c r="K76" i="18"/>
  <c r="J76" i="18"/>
  <c r="M75" i="18"/>
  <c r="L75" i="18"/>
  <c r="K75" i="18"/>
  <c r="J75" i="18"/>
  <c r="M74" i="18"/>
  <c r="L74" i="18"/>
  <c r="K74" i="18"/>
  <c r="J74" i="18"/>
  <c r="M73" i="18"/>
  <c r="M71" i="18" s="1"/>
  <c r="L73" i="18"/>
  <c r="L71" i="18" s="1"/>
  <c r="K73" i="18"/>
  <c r="J73" i="18"/>
  <c r="J71" i="18" s="1"/>
  <c r="M70" i="18"/>
  <c r="L70" i="18"/>
  <c r="K70" i="18"/>
  <c r="J70" i="18"/>
  <c r="M67" i="18"/>
  <c r="L67" i="18"/>
  <c r="K67" i="18"/>
  <c r="J67" i="18"/>
  <c r="M66" i="18"/>
  <c r="L66" i="18"/>
  <c r="K66" i="18"/>
  <c r="J66" i="18"/>
  <c r="M52" i="18"/>
  <c r="L52" i="18"/>
  <c r="K52" i="18"/>
  <c r="J52" i="18"/>
  <c r="M50" i="18"/>
  <c r="L50" i="18"/>
  <c r="K50" i="18"/>
  <c r="J50" i="18"/>
  <c r="M49" i="18"/>
  <c r="L49" i="18"/>
  <c r="K49" i="18"/>
  <c r="J49" i="18"/>
  <c r="M48" i="18"/>
  <c r="M46" i="18" s="1"/>
  <c r="L48" i="18"/>
  <c r="L46" i="18" s="1"/>
  <c r="K48" i="18"/>
  <c r="J48" i="18"/>
  <c r="M16" i="18"/>
  <c r="L16" i="18"/>
  <c r="K16" i="18"/>
  <c r="J16" i="18"/>
  <c r="M15" i="18"/>
  <c r="L15" i="18"/>
  <c r="K15" i="18"/>
  <c r="J15" i="18"/>
  <c r="M14" i="18"/>
  <c r="L14" i="18"/>
  <c r="K14" i="18"/>
  <c r="J14" i="18"/>
  <c r="M12" i="18"/>
  <c r="L12" i="18"/>
  <c r="K12" i="18"/>
  <c r="J12" i="18"/>
  <c r="M11" i="18"/>
  <c r="L11" i="18"/>
  <c r="K11" i="18"/>
  <c r="J11" i="18"/>
  <c r="M10" i="18"/>
  <c r="L10" i="18"/>
  <c r="K10" i="18"/>
  <c r="J10" i="18"/>
  <c r="M9" i="18"/>
  <c r="L9" i="18"/>
  <c r="K9" i="18"/>
  <c r="J9" i="18"/>
  <c r="M12" i="19"/>
  <c r="L12" i="19"/>
  <c r="K12" i="19"/>
  <c r="J12" i="19"/>
  <c r="M11" i="19"/>
  <c r="L11" i="19"/>
  <c r="K11" i="19"/>
  <c r="J11" i="19"/>
  <c r="M10" i="19"/>
  <c r="L10" i="19"/>
  <c r="K10" i="19"/>
  <c r="J10" i="19"/>
  <c r="M16" i="19"/>
  <c r="L16" i="19"/>
  <c r="K16" i="19"/>
  <c r="J16" i="19"/>
  <c r="M15" i="19"/>
  <c r="L15" i="19"/>
  <c r="K15" i="19"/>
  <c r="J15" i="19"/>
  <c r="M14" i="19"/>
  <c r="L14" i="19"/>
  <c r="K14" i="19"/>
  <c r="J14" i="19"/>
  <c r="M19" i="19"/>
  <c r="L19" i="19"/>
  <c r="K19" i="19"/>
  <c r="J19" i="19"/>
  <c r="M18" i="19"/>
  <c r="L18" i="19"/>
  <c r="K18" i="19"/>
  <c r="J18" i="19"/>
  <c r="M29" i="19"/>
  <c r="L29" i="19"/>
  <c r="K29" i="19"/>
  <c r="J29" i="19"/>
  <c r="M27" i="19"/>
  <c r="L27" i="19"/>
  <c r="K27" i="19"/>
  <c r="J27" i="19"/>
  <c r="M26" i="19"/>
  <c r="L26" i="19"/>
  <c r="K26" i="19"/>
  <c r="J26" i="19"/>
  <c r="M25" i="19"/>
  <c r="L25" i="19"/>
  <c r="K25" i="19"/>
  <c r="J25" i="19"/>
  <c r="M24" i="19"/>
  <c r="L24" i="19"/>
  <c r="K24" i="19"/>
  <c r="J24" i="19"/>
  <c r="M52" i="19"/>
  <c r="L52" i="19"/>
  <c r="K52" i="19"/>
  <c r="J52" i="19"/>
  <c r="M51" i="19"/>
  <c r="L51" i="19"/>
  <c r="K51" i="19"/>
  <c r="J51" i="19"/>
  <c r="M50" i="19"/>
  <c r="L50" i="19"/>
  <c r="K50" i="19"/>
  <c r="J50" i="19"/>
  <c r="M54" i="19"/>
  <c r="L54" i="19"/>
  <c r="K54" i="19"/>
  <c r="J54" i="19"/>
  <c r="M62" i="19"/>
  <c r="L62" i="19"/>
  <c r="K62" i="19"/>
  <c r="J62" i="19"/>
  <c r="M61" i="19"/>
  <c r="L61" i="19"/>
  <c r="K61" i="19"/>
  <c r="J61" i="19"/>
  <c r="M58" i="19"/>
  <c r="L58" i="19"/>
  <c r="K58" i="19"/>
  <c r="J58" i="19"/>
  <c r="M72" i="19"/>
  <c r="L72" i="19"/>
  <c r="K72" i="19"/>
  <c r="J72" i="19"/>
  <c r="M71" i="19"/>
  <c r="L71" i="19"/>
  <c r="K71" i="19"/>
  <c r="J71" i="19"/>
  <c r="M12" i="20"/>
  <c r="L12" i="20"/>
  <c r="K12" i="20"/>
  <c r="J12" i="20"/>
  <c r="M11" i="20"/>
  <c r="L11" i="20"/>
  <c r="K11" i="20"/>
  <c r="J11" i="20"/>
  <c r="M10" i="20"/>
  <c r="L10" i="20"/>
  <c r="K10" i="20"/>
  <c r="J10" i="20"/>
  <c r="M9" i="20"/>
  <c r="L9" i="20"/>
  <c r="K9" i="20"/>
  <c r="J9" i="20"/>
  <c r="M16" i="20"/>
  <c r="L16" i="20"/>
  <c r="K16" i="20"/>
  <c r="J16" i="20"/>
  <c r="M15" i="20"/>
  <c r="L15" i="20"/>
  <c r="K15" i="20"/>
  <c r="J15" i="20"/>
  <c r="M14" i="20"/>
  <c r="L14" i="20"/>
  <c r="K14" i="20"/>
  <c r="J14" i="20"/>
  <c r="M20" i="20"/>
  <c r="L20" i="20"/>
  <c r="K20" i="20"/>
  <c r="J20" i="20"/>
  <c r="M19" i="20"/>
  <c r="L19" i="20"/>
  <c r="K19" i="20"/>
  <c r="J19" i="20"/>
  <c r="M18" i="20"/>
  <c r="L18" i="20"/>
  <c r="K18" i="20"/>
  <c r="J18" i="20"/>
  <c r="M42" i="20"/>
  <c r="L42" i="20"/>
  <c r="K42" i="20"/>
  <c r="J42" i="20"/>
  <c r="M43" i="20"/>
  <c r="L43" i="20"/>
  <c r="K43" i="20"/>
  <c r="J43" i="20"/>
  <c r="M45" i="20"/>
  <c r="L45" i="20"/>
  <c r="K45" i="20"/>
  <c r="J45" i="20"/>
  <c r="M54" i="20"/>
  <c r="L54" i="20"/>
  <c r="K54" i="20"/>
  <c r="J54" i="20"/>
  <c r="M53" i="20"/>
  <c r="L53" i="20"/>
  <c r="K53" i="20"/>
  <c r="J53" i="20"/>
  <c r="M51" i="20"/>
  <c r="L51" i="20"/>
  <c r="K51" i="20"/>
  <c r="J51" i="20"/>
  <c r="M50" i="20"/>
  <c r="L50" i="20"/>
  <c r="K50" i="20"/>
  <c r="J50" i="20"/>
  <c r="M49" i="20"/>
  <c r="L49" i="20"/>
  <c r="K49" i="20"/>
  <c r="J49" i="20"/>
  <c r="K56" i="20"/>
  <c r="M56" i="20"/>
  <c r="L56" i="20"/>
  <c r="J56" i="20"/>
  <c r="M62" i="20"/>
  <c r="L62" i="20"/>
  <c r="K62" i="20"/>
  <c r="J62" i="20"/>
  <c r="M63" i="20"/>
  <c r="L63" i="20"/>
  <c r="K63" i="20"/>
  <c r="J63" i="20"/>
  <c r="M67" i="20"/>
  <c r="L67" i="20"/>
  <c r="K67" i="20"/>
  <c r="J67" i="20"/>
  <c r="M66" i="20"/>
  <c r="L66" i="20"/>
  <c r="K66" i="20"/>
  <c r="J66" i="20"/>
  <c r="M69" i="20"/>
  <c r="L69" i="20"/>
  <c r="K69" i="20"/>
  <c r="J69" i="20"/>
  <c r="M71" i="21"/>
  <c r="L71" i="21"/>
  <c r="K71" i="21"/>
  <c r="J71" i="21"/>
  <c r="M70" i="21"/>
  <c r="L70" i="21"/>
  <c r="K70" i="21"/>
  <c r="J70" i="21"/>
  <c r="M69" i="21"/>
  <c r="L69" i="21"/>
  <c r="K69" i="21"/>
  <c r="J69" i="21"/>
  <c r="J66" i="21"/>
  <c r="K66" i="21"/>
  <c r="L66" i="21"/>
  <c r="M66" i="21"/>
  <c r="M49" i="21"/>
  <c r="L49" i="21"/>
  <c r="K49" i="21"/>
  <c r="J49" i="21"/>
  <c r="M63" i="21"/>
  <c r="L63" i="21"/>
  <c r="K63" i="21"/>
  <c r="J63" i="21"/>
  <c r="M62" i="21"/>
  <c r="L62" i="21"/>
  <c r="K62" i="21"/>
  <c r="J62" i="21"/>
  <c r="M61" i="21"/>
  <c r="L61" i="21"/>
  <c r="K61" i="21"/>
  <c r="J61" i="21"/>
  <c r="M60" i="21"/>
  <c r="L60" i="21"/>
  <c r="K60" i="21"/>
  <c r="J60" i="21"/>
  <c r="M58" i="21"/>
  <c r="L58" i="21"/>
  <c r="K58" i="21"/>
  <c r="J58" i="21"/>
  <c r="M57" i="21"/>
  <c r="L57" i="21"/>
  <c r="K57" i="21"/>
  <c r="J57" i="21"/>
  <c r="M48" i="21"/>
  <c r="L48" i="21"/>
  <c r="K48" i="21"/>
  <c r="J48" i="21"/>
  <c r="M47" i="21"/>
  <c r="L47" i="21"/>
  <c r="K47" i="21"/>
  <c r="J47" i="21"/>
  <c r="M46" i="21"/>
  <c r="L46" i="21"/>
  <c r="K46" i="21"/>
  <c r="J46" i="21"/>
  <c r="M45" i="21"/>
  <c r="L45" i="21"/>
  <c r="K45" i="21"/>
  <c r="J45" i="21"/>
  <c r="M19" i="21"/>
  <c r="L19" i="21"/>
  <c r="K19" i="21"/>
  <c r="J19" i="21"/>
  <c r="M18" i="21"/>
  <c r="L18" i="21"/>
  <c r="K18" i="21"/>
  <c r="J18" i="21"/>
  <c r="M16" i="21"/>
  <c r="L16" i="21"/>
  <c r="K16" i="21"/>
  <c r="J16" i="21"/>
  <c r="M15" i="21"/>
  <c r="L15" i="21"/>
  <c r="K15" i="21"/>
  <c r="J15" i="21"/>
  <c r="M14" i="21"/>
  <c r="L14" i="21"/>
  <c r="K14" i="21"/>
  <c r="J14" i="21"/>
  <c r="M14" i="1"/>
  <c r="L14" i="1"/>
  <c r="K14" i="1"/>
  <c r="J14" i="1"/>
  <c r="M13" i="1"/>
  <c r="L13" i="1"/>
  <c r="K13" i="1"/>
  <c r="J13" i="1"/>
  <c r="M39" i="20"/>
  <c r="L39" i="20"/>
  <c r="K39" i="20"/>
  <c r="J39" i="20"/>
  <c r="M35" i="20"/>
  <c r="L35" i="20"/>
  <c r="K35" i="20"/>
  <c r="J35" i="20"/>
  <c r="M33" i="20"/>
  <c r="M32" i="20" s="1"/>
  <c r="L33" i="20"/>
  <c r="K33" i="20"/>
  <c r="J33" i="20"/>
  <c r="J32" i="20" s="1"/>
  <c r="M31" i="11"/>
  <c r="L31" i="11"/>
  <c r="K31" i="11"/>
  <c r="J31" i="11"/>
  <c r="M30" i="11"/>
  <c r="L30" i="11"/>
  <c r="K30" i="11"/>
  <c r="J30" i="11"/>
  <c r="M29" i="11"/>
  <c r="L29" i="11"/>
  <c r="K29" i="11"/>
  <c r="J29" i="11"/>
  <c r="M28" i="11"/>
  <c r="L28" i="11"/>
  <c r="K28" i="11"/>
  <c r="J28" i="11"/>
  <c r="M27" i="11"/>
  <c r="L27" i="11"/>
  <c r="K27" i="11"/>
  <c r="J27" i="11"/>
  <c r="M26" i="11"/>
  <c r="L26" i="11"/>
  <c r="K26" i="11"/>
  <c r="J26" i="11"/>
  <c r="M25" i="11"/>
  <c r="L25" i="11"/>
  <c r="K25" i="11"/>
  <c r="J25" i="11"/>
  <c r="M24" i="11"/>
  <c r="L24" i="11"/>
  <c r="K24" i="11"/>
  <c r="J24" i="11"/>
  <c r="M32" i="10"/>
  <c r="L32" i="10"/>
  <c r="K32" i="10"/>
  <c r="J32" i="10"/>
  <c r="M31" i="10"/>
  <c r="L31" i="10"/>
  <c r="K31" i="10"/>
  <c r="J31" i="10"/>
  <c r="M30" i="10"/>
  <c r="L30" i="10"/>
  <c r="K30" i="10"/>
  <c r="J30" i="10"/>
  <c r="M29" i="10"/>
  <c r="L29" i="10"/>
  <c r="K29" i="10"/>
  <c r="J29" i="10"/>
  <c r="M28" i="10"/>
  <c r="L28" i="10"/>
  <c r="K28" i="10"/>
  <c r="J28" i="10"/>
  <c r="M25" i="10"/>
  <c r="M23" i="10" s="1"/>
  <c r="L25" i="10"/>
  <c r="L23" i="10" s="1"/>
  <c r="K25" i="10"/>
  <c r="K23" i="10" s="1"/>
  <c r="J25" i="10"/>
  <c r="J23" i="10" s="1"/>
  <c r="M44" i="13"/>
  <c r="L44" i="13"/>
  <c r="K44" i="13"/>
  <c r="J44" i="13"/>
  <c r="M43" i="13"/>
  <c r="L43" i="13"/>
  <c r="K43" i="13"/>
  <c r="J43" i="13"/>
  <c r="M42" i="13"/>
  <c r="L42" i="13"/>
  <c r="K42" i="13"/>
  <c r="K41" i="13" s="1"/>
  <c r="J42" i="13"/>
  <c r="J41" i="13" s="1"/>
  <c r="M65" i="7" l="1"/>
  <c r="J46" i="18"/>
  <c r="K46" i="18"/>
  <c r="K71" i="18"/>
  <c r="L53" i="18"/>
  <c r="M53" i="18"/>
  <c r="J53" i="18"/>
  <c r="K53" i="18"/>
  <c r="L69" i="11"/>
  <c r="K50" i="14"/>
  <c r="L50" i="14"/>
  <c r="J46" i="20"/>
  <c r="M50" i="14"/>
  <c r="J50" i="14"/>
  <c r="K65" i="7"/>
  <c r="J65" i="7"/>
  <c r="K74" i="16"/>
  <c r="J69" i="11"/>
  <c r="K41" i="20"/>
  <c r="L41" i="20"/>
  <c r="M41" i="20"/>
  <c r="J41" i="20"/>
  <c r="L32" i="20"/>
  <c r="M14" i="5"/>
  <c r="K14" i="5"/>
  <c r="L14" i="5"/>
  <c r="L41" i="13"/>
  <c r="M41" i="13"/>
  <c r="J42" i="5"/>
  <c r="K32" i="20"/>
  <c r="J46" i="2"/>
  <c r="K46" i="2"/>
  <c r="L46" i="2"/>
  <c r="M46" i="2"/>
  <c r="M72" i="9" l="1"/>
  <c r="L72" i="9"/>
  <c r="K72" i="9"/>
  <c r="J72" i="9"/>
  <c r="K64" i="18"/>
  <c r="K68" i="18" s="1"/>
  <c r="J64" i="18"/>
  <c r="J68" i="18" s="1"/>
  <c r="M64" i="18"/>
  <c r="M68" i="18" s="1"/>
  <c r="L64" i="18"/>
  <c r="L68" i="18" s="1"/>
  <c r="M13" i="18"/>
  <c r="J13" i="18"/>
  <c r="J8" i="18"/>
  <c r="M8" i="18"/>
  <c r="L8" i="18"/>
  <c r="K8" i="18"/>
  <c r="M64" i="17"/>
  <c r="L64" i="17"/>
  <c r="K64" i="17"/>
  <c r="J64" i="17"/>
  <c r="K45" i="17"/>
  <c r="K50" i="17" s="1"/>
  <c r="J45" i="17"/>
  <c r="J50" i="17" s="1"/>
  <c r="M18" i="17"/>
  <c r="K18" i="17"/>
  <c r="J18" i="17"/>
  <c r="M14" i="17"/>
  <c r="L14" i="17"/>
  <c r="K14" i="17"/>
  <c r="J14" i="17"/>
  <c r="M8" i="17"/>
  <c r="L8" i="17"/>
  <c r="K8" i="17"/>
  <c r="J8" i="17"/>
  <c r="J46" i="16"/>
  <c r="M46" i="16"/>
  <c r="K46" i="16"/>
  <c r="M40" i="16"/>
  <c r="L40" i="16"/>
  <c r="K40" i="16"/>
  <c r="J40" i="16"/>
  <c r="M31" i="16"/>
  <c r="K31" i="16"/>
  <c r="J31" i="16"/>
  <c r="L23" i="16"/>
  <c r="K23" i="16"/>
  <c r="J23" i="16"/>
  <c r="M18" i="16"/>
  <c r="L18" i="16"/>
  <c r="K18" i="16"/>
  <c r="J18" i="16"/>
  <c r="M14" i="16"/>
  <c r="L14" i="16"/>
  <c r="K14" i="16"/>
  <c r="J14" i="16"/>
  <c r="M68" i="15"/>
  <c r="L68" i="15"/>
  <c r="K68" i="15"/>
  <c r="J68" i="15"/>
  <c r="M53" i="15"/>
  <c r="L53" i="15"/>
  <c r="K53" i="15"/>
  <c r="J53" i="15"/>
  <c r="L45" i="15"/>
  <c r="L51" i="15" s="1"/>
  <c r="K45" i="15"/>
  <c r="K51" i="15" s="1"/>
  <c r="M8" i="15"/>
  <c r="L8" i="15"/>
  <c r="K8" i="15"/>
  <c r="J8" i="15"/>
  <c r="M17" i="15"/>
  <c r="L17" i="15"/>
  <c r="K17" i="15"/>
  <c r="M13" i="15"/>
  <c r="L13" i="15"/>
  <c r="K13" i="15"/>
  <c r="J13" i="15"/>
  <c r="M19" i="14"/>
  <c r="L19" i="14"/>
  <c r="K19" i="14"/>
  <c r="J19" i="14"/>
  <c r="M15" i="14"/>
  <c r="K15" i="14"/>
  <c r="M74" i="13"/>
  <c r="M66" i="13"/>
  <c r="L66" i="13"/>
  <c r="K66" i="13"/>
  <c r="J66" i="13"/>
  <c r="M53" i="13"/>
  <c r="L53" i="13"/>
  <c r="K53" i="13"/>
  <c r="J53" i="13"/>
  <c r="M45" i="13"/>
  <c r="L45" i="13"/>
  <c r="J45" i="13"/>
  <c r="M20" i="13"/>
  <c r="L20" i="13"/>
  <c r="K20" i="13"/>
  <c r="J20" i="13"/>
  <c r="M19" i="13"/>
  <c r="M18" i="13" s="1"/>
  <c r="L19" i="13"/>
  <c r="L18" i="13" s="1"/>
  <c r="K19" i="13"/>
  <c r="J19" i="13"/>
  <c r="J18" i="13" s="1"/>
  <c r="M70" i="12"/>
  <c r="L70" i="12"/>
  <c r="K70" i="12"/>
  <c r="J31" i="12"/>
  <c r="M21" i="12"/>
  <c r="L21" i="12"/>
  <c r="K21" i="12"/>
  <c r="K8" i="12"/>
  <c r="J8" i="12"/>
  <c r="L16" i="12"/>
  <c r="K16" i="12"/>
  <c r="K12" i="12"/>
  <c r="J12" i="12"/>
  <c r="M12" i="12"/>
  <c r="L12" i="12"/>
  <c r="M54" i="11"/>
  <c r="L54" i="11"/>
  <c r="K54" i="11"/>
  <c r="J54" i="11"/>
  <c r="M23" i="11"/>
  <c r="L23" i="11"/>
  <c r="K23" i="11"/>
  <c r="J23" i="11"/>
  <c r="M8" i="11"/>
  <c r="K8" i="11"/>
  <c r="J8" i="11"/>
  <c r="M17" i="11"/>
  <c r="J17" i="11"/>
  <c r="L13" i="11"/>
  <c r="K13" i="11"/>
  <c r="M13" i="11"/>
  <c r="M77" i="10"/>
  <c r="L77" i="10"/>
  <c r="K77" i="10"/>
  <c r="J77" i="10"/>
  <c r="M67" i="10"/>
  <c r="L67" i="10"/>
  <c r="K67" i="10"/>
  <c r="J67" i="10"/>
  <c r="K60" i="10"/>
  <c r="M54" i="10"/>
  <c r="L54" i="10"/>
  <c r="J54" i="10"/>
  <c r="M43" i="10"/>
  <c r="L43" i="10"/>
  <c r="K43" i="10"/>
  <c r="J43" i="10"/>
  <c r="K8" i="10"/>
  <c r="J8" i="10"/>
  <c r="M18" i="10"/>
  <c r="L18" i="10"/>
  <c r="K18" i="10"/>
  <c r="J18" i="10"/>
  <c r="M14" i="10"/>
  <c r="L14" i="10"/>
  <c r="K14" i="10"/>
  <c r="J69" i="9"/>
  <c r="L22" i="9"/>
  <c r="K22" i="9"/>
  <c r="M22" i="9"/>
  <c r="M28" i="8"/>
  <c r="L28" i="8"/>
  <c r="K28" i="8"/>
  <c r="J28" i="8"/>
  <c r="M8" i="8"/>
  <c r="J8" i="8"/>
  <c r="L59" i="8"/>
  <c r="K59" i="8"/>
  <c r="J59" i="8"/>
  <c r="M81" i="8"/>
  <c r="L81" i="8"/>
  <c r="K81" i="8"/>
  <c r="J81" i="8"/>
  <c r="M23" i="8"/>
  <c r="L23" i="8"/>
  <c r="K23" i="8"/>
  <c r="J23" i="8"/>
  <c r="L19" i="8"/>
  <c r="K19" i="8"/>
  <c r="J19" i="8"/>
  <c r="M19" i="8"/>
  <c r="M48" i="19"/>
  <c r="K48" i="19"/>
  <c r="J48" i="19"/>
  <c r="L48" i="19"/>
  <c r="M22" i="19"/>
  <c r="M55" i="19" s="1"/>
  <c r="L22" i="19"/>
  <c r="K22" i="19"/>
  <c r="J22" i="19"/>
  <c r="M8" i="19"/>
  <c r="L8" i="19"/>
  <c r="K8" i="19"/>
  <c r="J8" i="19"/>
  <c r="M17" i="19"/>
  <c r="L17" i="19"/>
  <c r="K17" i="19"/>
  <c r="J17" i="19"/>
  <c r="L13" i="19"/>
  <c r="J13" i="19"/>
  <c r="M13" i="19"/>
  <c r="M70" i="20"/>
  <c r="L70" i="20"/>
  <c r="K70" i="20"/>
  <c r="J70" i="20"/>
  <c r="M60" i="20"/>
  <c r="J60" i="20"/>
  <c r="L60" i="20"/>
  <c r="K60" i="20"/>
  <c r="K46" i="20"/>
  <c r="M17" i="20"/>
  <c r="L17" i="20"/>
  <c r="K17" i="20"/>
  <c r="J17" i="20"/>
  <c r="K13" i="20"/>
  <c r="K72" i="21"/>
  <c r="L72" i="21"/>
  <c r="M56" i="21"/>
  <c r="L56" i="21"/>
  <c r="K56" i="21"/>
  <c r="J56" i="21"/>
  <c r="M43" i="21"/>
  <c r="L43" i="21"/>
  <c r="M17" i="21"/>
  <c r="L17" i="21"/>
  <c r="K17" i="21"/>
  <c r="L13" i="21"/>
  <c r="L20" i="21" s="1"/>
  <c r="K13" i="21"/>
  <c r="J22" i="7"/>
  <c r="J52" i="7" s="1"/>
  <c r="M55" i="7"/>
  <c r="M60" i="7" s="1"/>
  <c r="L55" i="7"/>
  <c r="K55" i="7"/>
  <c r="K60" i="7" s="1"/>
  <c r="J55" i="7"/>
  <c r="M22" i="7"/>
  <c r="M52" i="7" s="1"/>
  <c r="L22" i="7"/>
  <c r="L52" i="7" s="1"/>
  <c r="K22" i="7"/>
  <c r="K52" i="7" s="1"/>
  <c r="L17" i="7"/>
  <c r="K17" i="7"/>
  <c r="J17" i="7"/>
  <c r="M17" i="7"/>
  <c r="M13" i="7"/>
  <c r="L13" i="7"/>
  <c r="K13" i="7"/>
  <c r="J13" i="7"/>
  <c r="M53" i="5"/>
  <c r="L53" i="5"/>
  <c r="K53" i="5"/>
  <c r="J53" i="5"/>
  <c r="M46" i="5"/>
  <c r="L46" i="5"/>
  <c r="K46" i="5"/>
  <c r="J46" i="5"/>
  <c r="K8" i="5"/>
  <c r="J8" i="5"/>
  <c r="M22" i="5"/>
  <c r="L22" i="5"/>
  <c r="K22" i="5"/>
  <c r="J22" i="5"/>
  <c r="M45" i="6"/>
  <c r="L45" i="6"/>
  <c r="K45" i="6"/>
  <c r="J45" i="6"/>
  <c r="M8" i="6"/>
  <c r="L8" i="6"/>
  <c r="K8" i="6"/>
  <c r="J8" i="6"/>
  <c r="K74" i="6"/>
  <c r="M64" i="6"/>
  <c r="L64" i="6"/>
  <c r="K64" i="6"/>
  <c r="J64" i="6"/>
  <c r="K17" i="6"/>
  <c r="J17" i="6"/>
  <c r="M17" i="6"/>
  <c r="K13" i="6"/>
  <c r="J13" i="6"/>
  <c r="M13" i="6"/>
  <c r="L13" i="6"/>
  <c r="M14" i="3"/>
  <c r="M70" i="3"/>
  <c r="L70" i="3"/>
  <c r="K70" i="3"/>
  <c r="J70" i="3"/>
  <c r="M18" i="3"/>
  <c r="L18" i="3"/>
  <c r="K18" i="3"/>
  <c r="J18" i="3"/>
  <c r="L14" i="3"/>
  <c r="K14" i="3"/>
  <c r="J14" i="3"/>
  <c r="J69" i="2"/>
  <c r="M69" i="2"/>
  <c r="L69" i="2"/>
  <c r="K69" i="2"/>
  <c r="M17" i="1"/>
  <c r="L17" i="1"/>
  <c r="K17" i="1"/>
  <c r="J17" i="1"/>
  <c r="K51" i="1"/>
  <c r="J51" i="1"/>
  <c r="K55" i="19" l="1"/>
  <c r="L67" i="21"/>
  <c r="M67" i="21"/>
  <c r="J67" i="21"/>
  <c r="K20" i="21"/>
  <c r="K67" i="21"/>
  <c r="L55" i="19"/>
  <c r="J73" i="15"/>
  <c r="K73" i="15"/>
  <c r="J55" i="19"/>
  <c r="M20" i="18"/>
  <c r="J20" i="18"/>
  <c r="M73" i="15"/>
  <c r="L73" i="15"/>
  <c r="K70" i="13"/>
  <c r="M70" i="13"/>
  <c r="J70" i="13"/>
  <c r="L70" i="13"/>
  <c r="J21" i="13"/>
  <c r="M21" i="13"/>
  <c r="M84" i="13" s="1"/>
  <c r="K76" i="8"/>
  <c r="J51" i="6"/>
  <c r="L76" i="8"/>
  <c r="K51" i="16"/>
  <c r="M51" i="6"/>
  <c r="K51" i="6"/>
  <c r="M20" i="19"/>
  <c r="L51" i="6"/>
  <c r="L60" i="7"/>
  <c r="K62" i="11"/>
  <c r="L62" i="11"/>
  <c r="M62" i="11"/>
  <c r="J62" i="11"/>
  <c r="K21" i="10"/>
  <c r="K79" i="10" s="1"/>
  <c r="J60" i="7"/>
  <c r="K21" i="3"/>
  <c r="K78" i="3" s="1"/>
  <c r="J21" i="3"/>
  <c r="J78" i="3" s="1"/>
  <c r="L21" i="3"/>
  <c r="L78" i="3" s="1"/>
  <c r="M21" i="3"/>
  <c r="M78" i="3" s="1"/>
  <c r="K63" i="5"/>
  <c r="L20" i="19"/>
  <c r="J20" i="19"/>
  <c r="J51" i="16"/>
  <c r="K81" i="18"/>
  <c r="M59" i="8"/>
  <c r="M76" i="8" s="1"/>
  <c r="J17" i="21"/>
  <c r="J72" i="21"/>
  <c r="M72" i="21"/>
  <c r="L46" i="20"/>
  <c r="L8" i="20"/>
  <c r="L48" i="20"/>
  <c r="L55" i="20"/>
  <c r="M13" i="20"/>
  <c r="K8" i="20"/>
  <c r="K21" i="20" s="1"/>
  <c r="K72" i="20" s="1"/>
  <c r="K48" i="20"/>
  <c r="K55" i="20"/>
  <c r="M46" i="20"/>
  <c r="M48" i="20"/>
  <c r="M55" i="20"/>
  <c r="L13" i="20"/>
  <c r="J8" i="20"/>
  <c r="J48" i="20"/>
  <c r="J55" i="20"/>
  <c r="M74" i="19"/>
  <c r="M57" i="19"/>
  <c r="M69" i="19" s="1"/>
  <c r="L74" i="19"/>
  <c r="K57" i="19"/>
  <c r="K69" i="19" s="1"/>
  <c r="J74" i="19"/>
  <c r="J57" i="19"/>
  <c r="J69" i="19" s="1"/>
  <c r="L57" i="19"/>
  <c r="L69" i="19" s="1"/>
  <c r="K74" i="19"/>
  <c r="M81" i="18"/>
  <c r="M45" i="17"/>
  <c r="M50" i="17" s="1"/>
  <c r="M21" i="17"/>
  <c r="M52" i="17"/>
  <c r="M68" i="17" s="1"/>
  <c r="M75" i="17" s="1"/>
  <c r="L45" i="17"/>
  <c r="L50" i="17" s="1"/>
  <c r="L52" i="17"/>
  <c r="L68" i="17" s="1"/>
  <c r="L75" i="17" s="1"/>
  <c r="K73" i="17"/>
  <c r="J21" i="17"/>
  <c r="K52" i="17"/>
  <c r="K68" i="17" s="1"/>
  <c r="K75" i="17" s="1"/>
  <c r="J73" i="17"/>
  <c r="L73" i="17"/>
  <c r="J52" i="17"/>
  <c r="J68" i="17" s="1"/>
  <c r="J75" i="17" s="1"/>
  <c r="M73" i="17"/>
  <c r="M23" i="16"/>
  <c r="M51" i="16" s="1"/>
  <c r="L46" i="16"/>
  <c r="L31" i="16"/>
  <c r="L67" i="16"/>
  <c r="K67" i="16"/>
  <c r="L21" i="15"/>
  <c r="L80" i="15" s="1"/>
  <c r="J17" i="15"/>
  <c r="J21" i="15" s="1"/>
  <c r="J80" i="15" s="1"/>
  <c r="M78" i="15"/>
  <c r="M21" i="15"/>
  <c r="M80" i="15" s="1"/>
  <c r="L78" i="15"/>
  <c r="K78" i="15"/>
  <c r="K21" i="15"/>
  <c r="K80" i="15" s="1"/>
  <c r="J78" i="15"/>
  <c r="M82" i="13"/>
  <c r="J21" i="12"/>
  <c r="J59" i="12" s="1"/>
  <c r="K79" i="12"/>
  <c r="J79" i="12"/>
  <c r="M79" i="12"/>
  <c r="L79" i="12"/>
  <c r="K18" i="9"/>
  <c r="K26" i="9" s="1"/>
  <c r="J22" i="9"/>
  <c r="M81" i="9"/>
  <c r="J63" i="5"/>
  <c r="J74" i="6"/>
  <c r="M69" i="6"/>
  <c r="L81" i="18"/>
  <c r="M67" i="16"/>
  <c r="J67" i="16"/>
  <c r="K54" i="2"/>
  <c r="K73" i="2" s="1"/>
  <c r="M63" i="5"/>
  <c r="L63" i="5"/>
  <c r="M21" i="16"/>
  <c r="L21" i="16"/>
  <c r="K21" i="16"/>
  <c r="K74" i="13"/>
  <c r="K82" i="13" s="1"/>
  <c r="J81" i="18"/>
  <c r="J15" i="14"/>
  <c r="J22" i="14" s="1"/>
  <c r="K22" i="14"/>
  <c r="J52" i="14"/>
  <c r="J66" i="14" s="1"/>
  <c r="J71" i="14"/>
  <c r="M52" i="14"/>
  <c r="M66" i="14" s="1"/>
  <c r="M71" i="14"/>
  <c r="L15" i="14"/>
  <c r="L22" i="14" s="1"/>
  <c r="L52" i="14"/>
  <c r="L66" i="14" s="1"/>
  <c r="L71" i="14"/>
  <c r="K52" i="14"/>
  <c r="K66" i="14" s="1"/>
  <c r="K71" i="14"/>
  <c r="M8" i="12"/>
  <c r="L8" i="12"/>
  <c r="L19" i="12" s="1"/>
  <c r="L81" i="9"/>
  <c r="L74" i="13"/>
  <c r="L82" i="13" s="1"/>
  <c r="J74" i="13"/>
  <c r="J82" i="13" s="1"/>
  <c r="L74" i="6"/>
  <c r="M74" i="6"/>
  <c r="K21" i="6"/>
  <c r="K76" i="6" s="1"/>
  <c r="M21" i="6"/>
  <c r="M76" i="6" s="1"/>
  <c r="J21" i="6"/>
  <c r="J76" i="6" s="1"/>
  <c r="M26" i="8"/>
  <c r="M83" i="8" s="1"/>
  <c r="L8" i="11"/>
  <c r="K81" i="9"/>
  <c r="J81" i="9"/>
  <c r="K37" i="8"/>
  <c r="K57" i="8" s="1"/>
  <c r="L37" i="8"/>
  <c r="L57" i="8" s="1"/>
  <c r="J26" i="8"/>
  <c r="J83" i="8" s="1"/>
  <c r="M69" i="9"/>
  <c r="L69" i="9"/>
  <c r="K69" i="9"/>
  <c r="K40" i="10"/>
  <c r="L60" i="10"/>
  <c r="L72" i="10" s="1"/>
  <c r="L40" i="10"/>
  <c r="J60" i="10"/>
  <c r="J72" i="10" s="1"/>
  <c r="J40" i="10"/>
  <c r="M40" i="10"/>
  <c r="K13" i="18"/>
  <c r="K20" i="18" s="1"/>
  <c r="L13" i="18"/>
  <c r="M22" i="14"/>
  <c r="K13" i="19"/>
  <c r="K20" i="19" s="1"/>
  <c r="L54" i="2"/>
  <c r="L73" i="2" s="1"/>
  <c r="J37" i="8"/>
  <c r="J57" i="8" s="1"/>
  <c r="M37" i="8"/>
  <c r="M57" i="8" s="1"/>
  <c r="M8" i="5"/>
  <c r="L69" i="6"/>
  <c r="K69" i="6"/>
  <c r="L18" i="17"/>
  <c r="L21" i="17" s="1"/>
  <c r="K21" i="17"/>
  <c r="L8" i="8"/>
  <c r="L26" i="8" s="1"/>
  <c r="L83" i="8" s="1"/>
  <c r="K8" i="8"/>
  <c r="K26" i="8" s="1"/>
  <c r="K83" i="8" s="1"/>
  <c r="J21" i="16"/>
  <c r="M45" i="15"/>
  <c r="M51" i="15" s="1"/>
  <c r="J45" i="15"/>
  <c r="J51" i="15" s="1"/>
  <c r="K18" i="13"/>
  <c r="K21" i="13" s="1"/>
  <c r="K84" i="13" s="1"/>
  <c r="L51" i="13"/>
  <c r="L21" i="13"/>
  <c r="K45" i="13"/>
  <c r="K51" i="13" s="1"/>
  <c r="J70" i="12"/>
  <c r="K31" i="12"/>
  <c r="K59" i="12" s="1"/>
  <c r="K19" i="12"/>
  <c r="M31" i="12"/>
  <c r="M59" i="12" s="1"/>
  <c r="L31" i="12"/>
  <c r="L59" i="12" s="1"/>
  <c r="M16" i="12"/>
  <c r="J16" i="12"/>
  <c r="J19" i="12" s="1"/>
  <c r="M21" i="11"/>
  <c r="L17" i="11"/>
  <c r="K48" i="11"/>
  <c r="K17" i="11"/>
  <c r="K21" i="11" s="1"/>
  <c r="M48" i="11"/>
  <c r="J48" i="11"/>
  <c r="J13" i="11"/>
  <c r="J21" i="11" s="1"/>
  <c r="K54" i="10"/>
  <c r="K72" i="10" s="1"/>
  <c r="M60" i="10"/>
  <c r="M72" i="10" s="1"/>
  <c r="K78" i="2"/>
  <c r="J54" i="2"/>
  <c r="J73" i="2" s="1"/>
  <c r="J78" i="2"/>
  <c r="L78" i="2"/>
  <c r="M54" i="2"/>
  <c r="M73" i="2" s="1"/>
  <c r="L8" i="10"/>
  <c r="L21" i="10" s="1"/>
  <c r="L79" i="10" s="1"/>
  <c r="M8" i="10"/>
  <c r="M21" i="10" s="1"/>
  <c r="M79" i="10" s="1"/>
  <c r="J14" i="10"/>
  <c r="J21" i="10" s="1"/>
  <c r="J79" i="10" s="1"/>
  <c r="M18" i="9"/>
  <c r="M26" i="9" s="1"/>
  <c r="M83" i="9" s="1"/>
  <c r="L18" i="9"/>
  <c r="L26" i="9" s="1"/>
  <c r="L83" i="9" s="1"/>
  <c r="J76" i="8"/>
  <c r="M8" i="20"/>
  <c r="J13" i="20"/>
  <c r="K43" i="21"/>
  <c r="J43" i="21"/>
  <c r="J50" i="21" s="1"/>
  <c r="L50" i="21"/>
  <c r="J13" i="21"/>
  <c r="M13" i="21"/>
  <c r="M20" i="21" s="1"/>
  <c r="M8" i="7"/>
  <c r="M20" i="7" s="1"/>
  <c r="M67" i="7" s="1"/>
  <c r="J25" i="5"/>
  <c r="M78" i="2"/>
  <c r="J8" i="7"/>
  <c r="J20" i="7" s="1"/>
  <c r="J67" i="7" s="1"/>
  <c r="L8" i="7"/>
  <c r="L20" i="7" s="1"/>
  <c r="L67" i="7" s="1"/>
  <c r="K8" i="7"/>
  <c r="K20" i="7" s="1"/>
  <c r="K67" i="7" s="1"/>
  <c r="M68" i="1"/>
  <c r="K68" i="1"/>
  <c r="K25" i="5"/>
  <c r="K72" i="5" s="1"/>
  <c r="M35" i="5"/>
  <c r="L35" i="5"/>
  <c r="L51" i="5" s="1"/>
  <c r="K35" i="5"/>
  <c r="K51" i="5" s="1"/>
  <c r="J35" i="5"/>
  <c r="J51" i="5" s="1"/>
  <c r="L8" i="5"/>
  <c r="L17" i="6"/>
  <c r="L21" i="6" s="1"/>
  <c r="L76" i="6" s="1"/>
  <c r="L68" i="1"/>
  <c r="J59" i="1"/>
  <c r="K59" i="1"/>
  <c r="J68" i="1"/>
  <c r="M59" i="1"/>
  <c r="L59" i="1"/>
  <c r="M17" i="2"/>
  <c r="L17" i="2"/>
  <c r="K17" i="2"/>
  <c r="J17" i="2"/>
  <c r="M13" i="2"/>
  <c r="K7" i="2"/>
  <c r="M7" i="2"/>
  <c r="J7" i="2"/>
  <c r="J13" i="2"/>
  <c r="K13" i="2"/>
  <c r="L13" i="2"/>
  <c r="L7" i="2"/>
  <c r="M51" i="1"/>
  <c r="L51" i="1"/>
  <c r="J21" i="1"/>
  <c r="L21" i="1"/>
  <c r="K21" i="1"/>
  <c r="M21" i="1"/>
  <c r="M11" i="1"/>
  <c r="J11" i="1"/>
  <c r="L11" i="1"/>
  <c r="K11" i="1"/>
  <c r="L74" i="21" l="1"/>
  <c r="K76" i="19"/>
  <c r="L76" i="19"/>
  <c r="M76" i="19"/>
  <c r="J76" i="19"/>
  <c r="L76" i="16"/>
  <c r="M76" i="16"/>
  <c r="J76" i="16"/>
  <c r="K76" i="16"/>
  <c r="M73" i="14"/>
  <c r="J71" i="11"/>
  <c r="J72" i="5"/>
  <c r="K74" i="21"/>
  <c r="J83" i="18"/>
  <c r="M83" i="18"/>
  <c r="K83" i="18"/>
  <c r="K71" i="11"/>
  <c r="L73" i="14"/>
  <c r="K73" i="14"/>
  <c r="J73" i="14"/>
  <c r="J84" i="13"/>
  <c r="L84" i="13"/>
  <c r="M71" i="11"/>
  <c r="K83" i="9"/>
  <c r="J20" i="21"/>
  <c r="J74" i="21" s="1"/>
  <c r="J21" i="2"/>
  <c r="J80" i="2" s="1"/>
  <c r="L20" i="18"/>
  <c r="L83" i="18" s="1"/>
  <c r="L51" i="16"/>
  <c r="J18" i="9"/>
  <c r="J26" i="9" s="1"/>
  <c r="J83" i="9" s="1"/>
  <c r="J21" i="20"/>
  <c r="J72" i="20" s="1"/>
  <c r="J64" i="20"/>
  <c r="J69" i="6"/>
  <c r="M19" i="12"/>
  <c r="L21" i="20"/>
  <c r="L72" i="20" s="1"/>
  <c r="M64" i="20"/>
  <c r="L64" i="20"/>
  <c r="K64" i="20"/>
  <c r="M21" i="20"/>
  <c r="M72" i="20" s="1"/>
  <c r="M50" i="21"/>
  <c r="M74" i="21" s="1"/>
  <c r="M52" i="2"/>
  <c r="L21" i="11"/>
  <c r="L71" i="11" s="1"/>
  <c r="M52" i="10"/>
  <c r="L52" i="10"/>
  <c r="L25" i="5"/>
  <c r="L72" i="5" s="1"/>
  <c r="K52" i="10"/>
  <c r="J52" i="10"/>
  <c r="K50" i="21"/>
  <c r="L52" i="2"/>
  <c r="M25" i="5"/>
  <c r="M51" i="13"/>
  <c r="J51" i="13"/>
  <c r="L48" i="11"/>
  <c r="K52" i="2"/>
  <c r="J52" i="2"/>
  <c r="M51" i="5"/>
  <c r="K57" i="1"/>
  <c r="M57" i="1"/>
  <c r="J57" i="1"/>
  <c r="L57" i="1"/>
  <c r="M21" i="2"/>
  <c r="M80" i="2" s="1"/>
  <c r="L21" i="2"/>
  <c r="L80" i="2" s="1"/>
  <c r="K21" i="2"/>
  <c r="K80" i="2" s="1"/>
  <c r="J24" i="1"/>
  <c r="L24" i="1"/>
  <c r="K24" i="1"/>
  <c r="M24" i="1"/>
  <c r="M72" i="5" l="1"/>
  <c r="L86" i="1"/>
  <c r="M86" i="1"/>
  <c r="J86" i="1"/>
  <c r="K86" i="1"/>
</calcChain>
</file>

<file path=xl/sharedStrings.xml><?xml version="1.0" encoding="utf-8"?>
<sst xmlns="http://schemas.openxmlformats.org/spreadsheetml/2006/main" count="1970" uniqueCount="287">
  <si>
    <t>День:</t>
  </si>
  <si>
    <t>понедельник</t>
  </si>
  <si>
    <t>Неделя:</t>
  </si>
  <si>
    <t>первая</t>
  </si>
  <si>
    <t>Сезон:</t>
  </si>
  <si>
    <t>осенне-зимне-весенний</t>
  </si>
  <si>
    <t>Возрастная категория:</t>
  </si>
  <si>
    <t>от 3 до 7 лет</t>
  </si>
  <si>
    <t>День 1</t>
  </si>
  <si>
    <t>Приём пищи, наименование блюда</t>
  </si>
  <si>
    <t>№ рецептуры</t>
  </si>
  <si>
    <t>Пищевые вещества(гр.)</t>
  </si>
  <si>
    <t>Б</t>
  </si>
  <si>
    <t>Ж</t>
  </si>
  <si>
    <t>У</t>
  </si>
  <si>
    <t>Завтрак</t>
  </si>
  <si>
    <t>Каша гречневая рассыпчатая</t>
  </si>
  <si>
    <t>Гречка</t>
  </si>
  <si>
    <t>Сливочное масло</t>
  </si>
  <si>
    <t>Яйцо варёное</t>
  </si>
  <si>
    <t>Кофейный напиток со сгущённым молоком</t>
  </si>
  <si>
    <t>Кофейный напиток</t>
  </si>
  <si>
    <t>Сгущённое молоко</t>
  </si>
  <si>
    <t>С</t>
  </si>
  <si>
    <t>Печенье с маслом</t>
  </si>
  <si>
    <t>Печенье</t>
  </si>
  <si>
    <t>Всего за завтрак</t>
  </si>
  <si>
    <t>Брутто (гр.)</t>
  </si>
  <si>
    <t>Масса порции (гр.)</t>
  </si>
  <si>
    <t>Нетто (гр.)</t>
  </si>
  <si>
    <t>Обед</t>
  </si>
  <si>
    <t xml:space="preserve"> Суп"Лосось"</t>
  </si>
  <si>
    <t>Рыбные консервы</t>
  </si>
  <si>
    <t>Пшено</t>
  </si>
  <si>
    <t>Картофель</t>
  </si>
  <si>
    <t>Лук</t>
  </si>
  <si>
    <t>Морковь</t>
  </si>
  <si>
    <t>Масло сливочное</t>
  </si>
  <si>
    <t>Масло растительное</t>
  </si>
  <si>
    <t>Энергетическая ценность(в % в 100гр. продукта брутто)</t>
  </si>
  <si>
    <t>Картофельное пюре</t>
  </si>
  <si>
    <t>Молоко</t>
  </si>
  <si>
    <t>Солёные огурцы</t>
  </si>
  <si>
    <t>Лук*</t>
  </si>
  <si>
    <t>Растительное масло</t>
  </si>
  <si>
    <t>Энергетическая ценность (ккал.)</t>
  </si>
  <si>
    <t>Компот из с/фруктов</t>
  </si>
  <si>
    <t>сахар</t>
  </si>
  <si>
    <t>с-витамин</t>
  </si>
  <si>
    <t>Хлеб</t>
  </si>
  <si>
    <t>Всего за обед</t>
  </si>
  <si>
    <t>Уплотнённый полдник</t>
  </si>
  <si>
    <t>Примерное цикличное меню</t>
  </si>
  <si>
    <t>Овощное рагу</t>
  </si>
  <si>
    <t>Капуста</t>
  </si>
  <si>
    <t>Томатная паста</t>
  </si>
  <si>
    <t>Булка</t>
  </si>
  <si>
    <t>Чай с лимоном</t>
  </si>
  <si>
    <t>Чай</t>
  </si>
  <si>
    <t>Лимон</t>
  </si>
  <si>
    <t>Сахар</t>
  </si>
  <si>
    <t>Всего за уплотнённый полдник</t>
  </si>
  <si>
    <t>Ужин</t>
  </si>
  <si>
    <t>Кефир</t>
  </si>
  <si>
    <t>Фрукты свежие</t>
  </si>
  <si>
    <t>Всего за ужин</t>
  </si>
  <si>
    <t>Всего за день</t>
  </si>
  <si>
    <t>День 2</t>
  </si>
  <si>
    <t>Полтавка</t>
  </si>
  <si>
    <t>Булка с маслом и сыром</t>
  </si>
  <si>
    <t>Сыр</t>
  </si>
  <si>
    <t xml:space="preserve">Булка </t>
  </si>
  <si>
    <t>Сметана</t>
  </si>
  <si>
    <t>Свекла</t>
  </si>
  <si>
    <t>Жаркое по-домашнему</t>
  </si>
  <si>
    <t>Мясо</t>
  </si>
  <si>
    <t>Чеснок</t>
  </si>
  <si>
    <t>Компот из свежих яблок и лимонов</t>
  </si>
  <si>
    <t>Яблоки</t>
  </si>
  <si>
    <t>С-витамин</t>
  </si>
  <si>
    <t>Рыба (без головы)</t>
  </si>
  <si>
    <t>Зелёный горошек</t>
  </si>
  <si>
    <t>Ряженка</t>
  </si>
  <si>
    <t>М асло сливочное</t>
  </si>
  <si>
    <t>Творог</t>
  </si>
  <si>
    <t>Яйцо</t>
  </si>
  <si>
    <t>Манка</t>
  </si>
  <si>
    <t>День 3</t>
  </si>
  <si>
    <t>Крахмал</t>
  </si>
  <si>
    <t>Какао на молоке</t>
  </si>
  <si>
    <t xml:space="preserve">Какао </t>
  </si>
  <si>
    <t xml:space="preserve">Булка с маслом </t>
  </si>
  <si>
    <t>Мука</t>
  </si>
  <si>
    <t>Сухофрукты</t>
  </si>
  <si>
    <t>Зел. Горошек</t>
  </si>
  <si>
    <t>Квашенная капуста</t>
  </si>
  <si>
    <t>Варенье</t>
  </si>
  <si>
    <t>Булочка домашняя</t>
  </si>
  <si>
    <t>Дрожжи</t>
  </si>
  <si>
    <t xml:space="preserve"> сухофрукты</t>
  </si>
  <si>
    <t>День 4</t>
  </si>
  <si>
    <t>Геркулес</t>
  </si>
  <si>
    <t>Солёный помидор</t>
  </si>
  <si>
    <t>Солёный огурец</t>
  </si>
  <si>
    <t>Зефир</t>
  </si>
  <si>
    <t>День 5</t>
  </si>
  <si>
    <t>Перловка</t>
  </si>
  <si>
    <t>Курица</t>
  </si>
  <si>
    <t>Рис</t>
  </si>
  <si>
    <t>Капуста квашеная</t>
  </si>
  <si>
    <t>Чай с сахаром</t>
  </si>
  <si>
    <t>Изюм</t>
  </si>
  <si>
    <t>Суп гороховый(фасолевый) со сметаной</t>
  </si>
  <si>
    <t>Макароны</t>
  </si>
  <si>
    <t>День 6</t>
  </si>
  <si>
    <t>День 7</t>
  </si>
  <si>
    <t>День 20</t>
  </si>
  <si>
    <t>Манная крупа</t>
  </si>
  <si>
    <t>Повидло</t>
  </si>
  <si>
    <t>День 19</t>
  </si>
  <si>
    <t xml:space="preserve">Хлеб </t>
  </si>
  <si>
    <t>Шницель рыбный</t>
  </si>
  <si>
    <t>Рыба(без головы)</t>
  </si>
  <si>
    <t>Яблоко</t>
  </si>
  <si>
    <t>День 18</t>
  </si>
  <si>
    <t>Омлет</t>
  </si>
  <si>
    <t>Картофель в молоке</t>
  </si>
  <si>
    <t>День 8</t>
  </si>
  <si>
    <t>День 9</t>
  </si>
  <si>
    <t>Каша пшённая  с тыквой</t>
  </si>
  <si>
    <t>Тыква</t>
  </si>
  <si>
    <t>Гуляш</t>
  </si>
  <si>
    <t>Рыба под омлетом</t>
  </si>
  <si>
    <t>День 10</t>
  </si>
  <si>
    <t xml:space="preserve">Вермишель </t>
  </si>
  <si>
    <t>Куры</t>
  </si>
  <si>
    <t>Ленивые вареники</t>
  </si>
  <si>
    <t>День 11</t>
  </si>
  <si>
    <t>Макароны с тёртым сыром</t>
  </si>
  <si>
    <t>Пампушка</t>
  </si>
  <si>
    <t>День 12</t>
  </si>
  <si>
    <t>Тефтели мясные в томатном соусе</t>
  </si>
  <si>
    <t>Плюшка</t>
  </si>
  <si>
    <t>День 13</t>
  </si>
  <si>
    <t>Фасоль</t>
  </si>
  <si>
    <t>Шницель мясной</t>
  </si>
  <si>
    <t>Оладьи с маслом и сахаром</t>
  </si>
  <si>
    <t xml:space="preserve"> Сухофрукты</t>
  </si>
  <si>
    <t>День 14</t>
  </si>
  <si>
    <t>Кофейный напиток на молоке</t>
  </si>
  <si>
    <t>Зразы рыбные с яйцом</t>
  </si>
  <si>
    <t>Яйцо для начинки</t>
  </si>
  <si>
    <t xml:space="preserve">Рыба(без головы) </t>
  </si>
  <si>
    <t>День 15</t>
  </si>
  <si>
    <t>Вермишель</t>
  </si>
  <si>
    <t>Яблоко печёное</t>
  </si>
  <si>
    <t>Сельдь</t>
  </si>
  <si>
    <t>Пастила</t>
  </si>
  <si>
    <t xml:space="preserve">Каша молочная"Полтавка" </t>
  </si>
  <si>
    <t xml:space="preserve">Салат из зелёного горошка с солёным огурцом </t>
  </si>
  <si>
    <t xml:space="preserve"> Капуста тушённая</t>
  </si>
  <si>
    <t>Плов  из отварной курицы</t>
  </si>
  <si>
    <t xml:space="preserve">Макароны отварные с маслом </t>
  </si>
  <si>
    <t>Щи из квашеной капусты со сметаной</t>
  </si>
  <si>
    <t>Каша молочная"Дружба"</t>
  </si>
  <si>
    <t>Соус молочно-сметанный</t>
  </si>
  <si>
    <t>Рис отварной</t>
  </si>
  <si>
    <t>Вермишель отварная в молоке</t>
  </si>
  <si>
    <t>Суфле из отварной курицы</t>
  </si>
  <si>
    <t>Борщ"Украинский"</t>
  </si>
  <si>
    <t xml:space="preserve"> Творожная запеканка</t>
  </si>
  <si>
    <t>Винегрет овощной</t>
  </si>
  <si>
    <t>Каша рисовая молочная</t>
  </si>
  <si>
    <t>Кисель из сухофруктов</t>
  </si>
  <si>
    <t>Рыба</t>
  </si>
  <si>
    <t>Блины с маслом и сахаром</t>
  </si>
  <si>
    <t>День 16</t>
  </si>
  <si>
    <t>День 17</t>
  </si>
  <si>
    <t>Сырник творожный с изюмом</t>
  </si>
  <si>
    <t>Ёжики в томатном соусе</t>
  </si>
  <si>
    <t>Каша пшенная  молочная</t>
  </si>
  <si>
    <t>Соль за день</t>
  </si>
  <si>
    <t>Соус молочный</t>
  </si>
  <si>
    <t>Витамины,мг.</t>
  </si>
  <si>
    <t>Содержание(в % в 100гр. продукта нетто)</t>
  </si>
  <si>
    <t>Каша гречневая  рассыпчатая</t>
  </si>
  <si>
    <t>вторник</t>
  </si>
  <si>
    <t>среда</t>
  </si>
  <si>
    <t>четверг</t>
  </si>
  <si>
    <t>пятница</t>
  </si>
  <si>
    <t>Каша гречневая  молочная</t>
  </si>
  <si>
    <t>Котлета мясная</t>
  </si>
  <si>
    <t>Соус сметанно-томатный</t>
  </si>
  <si>
    <t xml:space="preserve">Каша гречневая  </t>
  </si>
  <si>
    <t>Курица отварная</t>
  </si>
  <si>
    <t>10</t>
  </si>
  <si>
    <t xml:space="preserve">Салат"Зимний" </t>
  </si>
  <si>
    <t>Пирожок с повидлом</t>
  </si>
  <si>
    <t xml:space="preserve"> Соус молочный</t>
  </si>
  <si>
    <t xml:space="preserve">Масло сливочное </t>
  </si>
  <si>
    <t>Икра свекольная(морковная)</t>
  </si>
  <si>
    <t xml:space="preserve">Свекла(морковь) </t>
  </si>
  <si>
    <t xml:space="preserve">Яблоко </t>
  </si>
  <si>
    <t>Плов вегетарианский  с изюмом</t>
  </si>
  <si>
    <t>Салат"Витаминный"**</t>
  </si>
  <si>
    <t>3/1</t>
  </si>
  <si>
    <t>19/1</t>
  </si>
  <si>
    <t xml:space="preserve">Каша  геркулесовая молочная </t>
  </si>
  <si>
    <t>32</t>
  </si>
  <si>
    <t>34</t>
  </si>
  <si>
    <t>36</t>
  </si>
  <si>
    <t>37</t>
  </si>
  <si>
    <t>Суп  вермишелевый на к/б</t>
  </si>
  <si>
    <t>69</t>
  </si>
  <si>
    <t>Кисель из с/фруктов</t>
  </si>
  <si>
    <t>107</t>
  </si>
  <si>
    <r>
      <rPr>
        <b/>
        <sz val="14"/>
        <color theme="1"/>
        <rFont val="Times New Roman"/>
        <family val="1"/>
        <charset val="204"/>
      </rPr>
      <t>Примечание:</t>
    </r>
    <r>
      <rPr>
        <sz val="14"/>
        <color theme="1"/>
        <rFont val="Times New Roman"/>
        <family val="1"/>
        <charset val="204"/>
      </rPr>
      <t xml:space="preserve"> Норма брутто закладки картофеля по сезонно с учётом СанПиН 2.4.1.3049-13 приложение №10.</t>
    </r>
  </si>
  <si>
    <t>*- с 1.03 лук по Т.К №9.</t>
  </si>
  <si>
    <t>Икра кабачковая(баклажанная)</t>
  </si>
  <si>
    <t>Бифштекс</t>
  </si>
  <si>
    <t xml:space="preserve">Яйцо </t>
  </si>
  <si>
    <t>70/50</t>
  </si>
  <si>
    <t>Фрикадельки рыбные в томатно-овощной заливке</t>
  </si>
  <si>
    <t>Гренка</t>
  </si>
  <si>
    <t>Пудинг творожный</t>
  </si>
  <si>
    <t>Салат из картофеля с зелёным горошком</t>
  </si>
  <si>
    <t>Огурец солёный</t>
  </si>
  <si>
    <t>Редька</t>
  </si>
  <si>
    <t>Рассольник со сметаной</t>
  </si>
  <si>
    <t xml:space="preserve">Суп с клёцками на к/б </t>
  </si>
  <si>
    <t>Салат из тёртой моркови**</t>
  </si>
  <si>
    <t>Свекла тушеная</t>
  </si>
  <si>
    <t>Тефтели рыбные</t>
  </si>
  <si>
    <t>Азу с картофелем</t>
  </si>
  <si>
    <t>Зелёный горошек(кукуруза)</t>
  </si>
  <si>
    <t xml:space="preserve"> Курица тушёная в томатно- сметанном соусе</t>
  </si>
  <si>
    <t>Фруктовая подлива</t>
  </si>
  <si>
    <t>Крупенник с рисом</t>
  </si>
  <si>
    <t>Суп  рисовый на к/б</t>
  </si>
  <si>
    <t>Сочник творожный с морковью</t>
  </si>
  <si>
    <t>Суп гречневый со сметаной</t>
  </si>
  <si>
    <t>Борщ со сметаной</t>
  </si>
  <si>
    <t xml:space="preserve"> Котлета рыбная</t>
  </si>
  <si>
    <t>Борщ с фасолью и сметаной</t>
  </si>
  <si>
    <t>10/1</t>
  </si>
  <si>
    <t xml:space="preserve">Салат из свежей капусты  *** </t>
  </si>
  <si>
    <t>Суп овощной со сметаной  на м/б</t>
  </si>
  <si>
    <t>60/50</t>
  </si>
  <si>
    <t>19</t>
  </si>
  <si>
    <t>Рассольник со сметаной  на м/б</t>
  </si>
  <si>
    <t>Суп "Полевой" со сметаной на м/б</t>
  </si>
  <si>
    <t>Суп "Полевой" со сметаной и яйцом</t>
  </si>
  <si>
    <t>Горох(фасоль)</t>
  </si>
  <si>
    <t xml:space="preserve">Салат из свежей капусты *** </t>
  </si>
  <si>
    <t>38</t>
  </si>
  <si>
    <t>Суп картофельный с яйцом  со сметаной на к/б</t>
  </si>
  <si>
    <t>45</t>
  </si>
  <si>
    <t xml:space="preserve">Солёный огурец </t>
  </si>
  <si>
    <t>Голубци ленивые</t>
  </si>
  <si>
    <t xml:space="preserve">Салат из квашеной капусты </t>
  </si>
  <si>
    <t>Суп с зелёным горошком со сметаной  на м/б и  яйцом</t>
  </si>
  <si>
    <t xml:space="preserve">Пудинг манный </t>
  </si>
  <si>
    <t>Свекольник  со сметаной   на м/б и  яйцом</t>
  </si>
  <si>
    <t xml:space="preserve">Макаронник с мясом </t>
  </si>
  <si>
    <t>Каша молочная манная</t>
  </si>
  <si>
    <t>11/1</t>
  </si>
  <si>
    <t>Бефстроганов в томатном  соусе</t>
  </si>
  <si>
    <t>Капуста тушеная с мясом</t>
  </si>
  <si>
    <t>Каша молочная"Полтавка"</t>
  </si>
  <si>
    <t>Крупа полтавка</t>
  </si>
  <si>
    <t>Салат из отварной свеклы с чесноком</t>
  </si>
  <si>
    <t>16</t>
  </si>
  <si>
    <t>Суп фасолевый (гороховый) со сметаной на м/б</t>
  </si>
  <si>
    <t>Фасоль(горох)</t>
  </si>
  <si>
    <t>48/1</t>
  </si>
  <si>
    <t xml:space="preserve">Салат из солёных огурцов </t>
  </si>
  <si>
    <t>14</t>
  </si>
  <si>
    <t>109</t>
  </si>
  <si>
    <t>Фрикадельки мясные в томатно-сметанном соусе</t>
  </si>
  <si>
    <t>Соустоматно-сметанный</t>
  </si>
  <si>
    <t>26</t>
  </si>
  <si>
    <t>***- салаты по Т.К. №8,  №10, 10/1, №13 с 1.03 заменить на салат  по Т.К. №4.</t>
  </si>
  <si>
    <t>**-   с 1.03 в салатах по Т.К. №5, №11, №11/1 свежую морковь заменить на отварную( см. Т.К.)</t>
  </si>
  <si>
    <t>Салат из редьки***</t>
  </si>
  <si>
    <t>Салат из свежей капусты с зелёным горошком***</t>
  </si>
  <si>
    <t>Свекольник со сметаной и рубленным яйцом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</si>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</sst>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/>
  </cellStyleXfs>
  <cellXfs count="719">
    <xf numFmtId="0" fontId="0" fillId="0" borderId="0" xfId="0"/>
    <xf numFmtId="0" fontId="1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/>
    <xf numFmtId="2" fontId="1" fillId="0" borderId="14" xfId="0" applyNumberFormat="1" applyFont="1" applyFill="1" applyBorder="1"/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/>
    <xf numFmtId="2" fontId="1" fillId="0" borderId="11" xfId="0" applyNumberFormat="1" applyFont="1" applyFill="1" applyBorder="1" applyAlignment="1"/>
    <xf numFmtId="49" fontId="1" fillId="0" borderId="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/>
    <xf numFmtId="0" fontId="1" fillId="0" borderId="10" xfId="0" applyNumberFormat="1" applyFont="1" applyFill="1" applyBorder="1"/>
    <xf numFmtId="2" fontId="1" fillId="0" borderId="10" xfId="0" applyNumberFormat="1" applyFont="1" applyFill="1" applyBorder="1"/>
    <xf numFmtId="0" fontId="1" fillId="0" borderId="13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/>
    <xf numFmtId="2" fontId="1" fillId="0" borderId="1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2" fontId="2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left"/>
    </xf>
    <xf numFmtId="0" fontId="1" fillId="0" borderId="8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/>
    <xf numFmtId="2" fontId="1" fillId="0" borderId="3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/>
    <xf numFmtId="2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6" fillId="0" borderId="9" xfId="0" applyNumberFormat="1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2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/>
    <xf numFmtId="49" fontId="1" fillId="0" borderId="9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/>
    <xf numFmtId="2" fontId="1" fillId="0" borderId="13" xfId="0" applyNumberFormat="1" applyFont="1" applyFill="1" applyBorder="1" applyAlignment="1"/>
    <xf numFmtId="2" fontId="2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left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view="pageLayout" topLeftCell="A40" workbookViewId="0">
      <selection activeCell="B96" sqref="B96"/>
    </sheetView>
  </sheetViews>
  <sheetFormatPr defaultRowHeight="14.1" customHeight="1" x14ac:dyDescent="0.25"/>
  <cols>
    <col min="1" max="1" width="4.7109375" style="89" customWidth="1"/>
    <col min="2" max="2" width="22.42578125" style="89" customWidth="1"/>
    <col min="3" max="4" width="7" style="89" customWidth="1"/>
    <col min="5" max="6" width="7.5703125" style="89" customWidth="1"/>
    <col min="7" max="7" width="7.140625" style="89" customWidth="1"/>
    <col min="8" max="8" width="7.42578125" style="89" customWidth="1"/>
    <col min="9" max="9" width="12.85546875" style="89" customWidth="1"/>
    <col min="10" max="10" width="8.140625" style="89" customWidth="1"/>
    <col min="11" max="11" width="8" style="89" customWidth="1"/>
    <col min="12" max="12" width="9.7109375" style="89" customWidth="1"/>
    <col min="13" max="13" width="9" style="89" customWidth="1"/>
    <col min="14" max="14" width="12.28515625" style="89" customWidth="1"/>
    <col min="15" max="16384" width="9.140625" style="89"/>
  </cols>
  <sheetData>
    <row r="1" spans="1:15" ht="14.1" customHeight="1" x14ac:dyDescent="0.25">
      <c r="A1" s="648" t="s">
        <v>217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</row>
    <row r="2" spans="1:15" ht="14.1" customHeight="1" x14ac:dyDescent="0.25">
      <c r="A2" s="648" t="s">
        <v>282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5" ht="14.1" customHeight="1" x14ac:dyDescent="0.25">
      <c r="A3" s="648" t="s">
        <v>281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</row>
    <row r="4" spans="1:15" ht="14.1" customHeight="1" x14ac:dyDescent="0.3">
      <c r="A4" s="658" t="s">
        <v>52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</row>
    <row r="5" spans="1:15" ht="14.1" customHeight="1" x14ac:dyDescent="0.25">
      <c r="A5" s="647" t="s">
        <v>0</v>
      </c>
      <c r="B5" s="647"/>
      <c r="C5" s="647"/>
      <c r="D5" s="648" t="s">
        <v>1</v>
      </c>
      <c r="E5" s="648"/>
      <c r="F5" s="648"/>
      <c r="G5" s="648"/>
      <c r="H5" s="648"/>
      <c r="I5" s="647" t="s">
        <v>4</v>
      </c>
      <c r="J5" s="647"/>
      <c r="K5" s="647"/>
      <c r="L5" s="648" t="s">
        <v>5</v>
      </c>
      <c r="M5" s="648"/>
      <c r="N5" s="648"/>
      <c r="O5" s="648"/>
    </row>
    <row r="6" spans="1:15" ht="14.1" customHeight="1" x14ac:dyDescent="0.25">
      <c r="A6" s="647" t="s">
        <v>2</v>
      </c>
      <c r="B6" s="647"/>
      <c r="C6" s="647"/>
      <c r="D6" s="648" t="s">
        <v>3</v>
      </c>
      <c r="E6" s="648"/>
      <c r="F6" s="648"/>
      <c r="G6" s="648"/>
      <c r="H6" s="648"/>
      <c r="I6" s="647" t="s">
        <v>6</v>
      </c>
      <c r="J6" s="647"/>
      <c r="K6" s="647"/>
      <c r="L6" s="648" t="s">
        <v>7</v>
      </c>
      <c r="M6" s="648"/>
      <c r="N6" s="648"/>
    </row>
    <row r="7" spans="1:15" ht="14.1" customHeight="1" x14ac:dyDescent="0.25">
      <c r="A7" s="666" t="s">
        <v>8</v>
      </c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</row>
    <row r="8" spans="1:15" ht="46.5" customHeight="1" x14ac:dyDescent="0.25">
      <c r="A8" s="90" t="s">
        <v>10</v>
      </c>
      <c r="B8" s="90" t="s">
        <v>9</v>
      </c>
      <c r="C8" s="90" t="s">
        <v>28</v>
      </c>
      <c r="D8" s="90" t="s">
        <v>27</v>
      </c>
      <c r="E8" s="90" t="s">
        <v>29</v>
      </c>
      <c r="F8" s="649" t="s">
        <v>184</v>
      </c>
      <c r="G8" s="650"/>
      <c r="H8" s="651"/>
      <c r="I8" s="90" t="s">
        <v>39</v>
      </c>
      <c r="J8" s="667" t="s">
        <v>11</v>
      </c>
      <c r="K8" s="667"/>
      <c r="L8" s="667"/>
      <c r="M8" s="92" t="s">
        <v>45</v>
      </c>
      <c r="N8" s="93" t="s">
        <v>183</v>
      </c>
    </row>
    <row r="9" spans="1:15" ht="14.1" customHeight="1" x14ac:dyDescent="0.25">
      <c r="A9" s="668"/>
      <c r="B9" s="668"/>
      <c r="C9" s="668"/>
      <c r="D9" s="668"/>
      <c r="E9" s="668"/>
      <c r="F9" s="55" t="s">
        <v>12</v>
      </c>
      <c r="G9" s="55" t="s">
        <v>13</v>
      </c>
      <c r="H9" s="55" t="s">
        <v>14</v>
      </c>
      <c r="I9" s="55"/>
      <c r="J9" s="55" t="s">
        <v>12</v>
      </c>
      <c r="K9" s="55" t="s">
        <v>13</v>
      </c>
      <c r="L9" s="55" t="s">
        <v>14</v>
      </c>
      <c r="M9" s="56"/>
      <c r="N9" s="55" t="s">
        <v>23</v>
      </c>
    </row>
    <row r="10" spans="1:15" ht="14.1" customHeight="1" x14ac:dyDescent="0.25">
      <c r="A10" s="645" t="s">
        <v>15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6"/>
    </row>
    <row r="11" spans="1:15" ht="14.1" customHeight="1" x14ac:dyDescent="0.25">
      <c r="A11" s="60" t="s">
        <v>206</v>
      </c>
      <c r="B11" s="661" t="s">
        <v>185</v>
      </c>
      <c r="C11" s="669">
        <v>60</v>
      </c>
      <c r="D11" s="633"/>
      <c r="E11" s="633"/>
      <c r="F11" s="635"/>
      <c r="G11" s="633"/>
      <c r="H11" s="633"/>
      <c r="I11" s="633"/>
      <c r="J11" s="659">
        <f>ABS(J13+J14)</f>
        <v>2.4840000000000004</v>
      </c>
      <c r="K11" s="659">
        <f>ABS(K13+K14)</f>
        <v>3.3949999999999996</v>
      </c>
      <c r="L11" s="659">
        <f>ABS(L13+L14)</f>
        <v>11.939</v>
      </c>
      <c r="M11" s="637">
        <f>ABS(M13+M14)</f>
        <v>88.23</v>
      </c>
      <c r="N11" s="633">
        <v>0.38</v>
      </c>
    </row>
    <row r="12" spans="1:15" ht="14.1" customHeight="1" x14ac:dyDescent="0.25">
      <c r="A12" s="66"/>
      <c r="B12" s="662"/>
      <c r="C12" s="670"/>
      <c r="D12" s="634"/>
      <c r="E12" s="634"/>
      <c r="F12" s="636"/>
      <c r="G12" s="634"/>
      <c r="H12" s="634"/>
      <c r="I12" s="634"/>
      <c r="J12" s="660"/>
      <c r="K12" s="660"/>
      <c r="L12" s="660"/>
      <c r="M12" s="638"/>
      <c r="N12" s="634"/>
    </row>
    <row r="13" spans="1:15" ht="14.1" customHeight="1" x14ac:dyDescent="0.25">
      <c r="A13" s="66"/>
      <c r="B13" s="49" t="s">
        <v>17</v>
      </c>
      <c r="C13" s="4"/>
      <c r="D13" s="49">
        <v>20</v>
      </c>
      <c r="E13" s="48">
        <v>20</v>
      </c>
      <c r="F13" s="20">
        <v>12.3</v>
      </c>
      <c r="G13" s="49">
        <v>6.1</v>
      </c>
      <c r="H13" s="48">
        <v>59.5</v>
      </c>
      <c r="I13" s="48">
        <v>342</v>
      </c>
      <c r="J13" s="48">
        <f>ABS(E13/100*F13)</f>
        <v>2.4600000000000004</v>
      </c>
      <c r="K13" s="48">
        <f>ABS(E13/100*G13)</f>
        <v>1.22</v>
      </c>
      <c r="L13" s="48">
        <f>ABS(E13/100*H13)</f>
        <v>11.9</v>
      </c>
      <c r="M13" s="49">
        <f>ABS(E13/100*I13)</f>
        <v>68.400000000000006</v>
      </c>
      <c r="N13" s="48"/>
    </row>
    <row r="14" spans="1:15" ht="14.1" customHeight="1" x14ac:dyDescent="0.25">
      <c r="A14" s="70"/>
      <c r="B14" s="2" t="s">
        <v>18</v>
      </c>
      <c r="C14" s="39"/>
      <c r="D14" s="2">
        <v>3</v>
      </c>
      <c r="E14" s="8">
        <v>3</v>
      </c>
      <c r="F14" s="27">
        <v>0.8</v>
      </c>
      <c r="G14" s="2">
        <v>72.5</v>
      </c>
      <c r="H14" s="8">
        <v>1.3</v>
      </c>
      <c r="I14" s="8">
        <v>661</v>
      </c>
      <c r="J14" s="48">
        <f>ABS(E14/100*F14)</f>
        <v>2.4E-2</v>
      </c>
      <c r="K14" s="48">
        <f>ABS(E14/100*G14)</f>
        <v>2.1749999999999998</v>
      </c>
      <c r="L14" s="48">
        <f>ABS(E14/100*H14)</f>
        <v>3.9E-2</v>
      </c>
      <c r="M14" s="49">
        <f>ABS(E14/100*I14)</f>
        <v>19.829999999999998</v>
      </c>
      <c r="N14" s="8"/>
    </row>
    <row r="15" spans="1:15" ht="14.1" customHeight="1" x14ac:dyDescent="0.25">
      <c r="A15" s="22">
        <v>50</v>
      </c>
      <c r="B15" s="95" t="s">
        <v>19</v>
      </c>
      <c r="C15" s="22">
        <v>43.8</v>
      </c>
      <c r="D15" s="8">
        <v>50</v>
      </c>
      <c r="E15" s="8">
        <v>43.8</v>
      </c>
      <c r="F15" s="27">
        <v>5.0999999999999996</v>
      </c>
      <c r="G15" s="8">
        <v>4.5999999999999996</v>
      </c>
      <c r="H15" s="8">
        <v>0.3</v>
      </c>
      <c r="I15" s="56">
        <v>63</v>
      </c>
      <c r="J15" s="55">
        <f>ABS(E15/100*F15)</f>
        <v>2.2337999999999996</v>
      </c>
      <c r="K15" s="55">
        <f>ABS(E15/100*G15)</f>
        <v>2.0147999999999997</v>
      </c>
      <c r="L15" s="55">
        <f>ABS(E15/100*H15)</f>
        <v>0.13139999999999999</v>
      </c>
      <c r="M15" s="7">
        <f>ABS(E15/100*I15)</f>
        <v>27.593999999999998</v>
      </c>
      <c r="N15" s="56"/>
    </row>
    <row r="16" spans="1:15" ht="24" customHeight="1" x14ac:dyDescent="0.25">
      <c r="A16" s="43">
        <v>3</v>
      </c>
      <c r="B16" s="184" t="s">
        <v>218</v>
      </c>
      <c r="C16" s="43">
        <v>70</v>
      </c>
      <c r="D16" s="44">
        <v>70</v>
      </c>
      <c r="E16" s="56">
        <v>70</v>
      </c>
      <c r="F16" s="56">
        <v>1.9</v>
      </c>
      <c r="G16" s="56">
        <v>8.9</v>
      </c>
      <c r="H16" s="56">
        <v>7.7</v>
      </c>
      <c r="I16" s="44">
        <v>119</v>
      </c>
      <c r="J16" s="50">
        <f>ABS(E16/100*F16)</f>
        <v>1.3299999999999998</v>
      </c>
      <c r="K16" s="50">
        <f>ABS(E16/100*G16)</f>
        <v>6.2299999999999995</v>
      </c>
      <c r="L16" s="50">
        <f>ABS(E16/100*H16)</f>
        <v>5.39</v>
      </c>
      <c r="M16" s="58">
        <f>ABS(E16/100*I16)</f>
        <v>83.3</v>
      </c>
      <c r="N16" s="56">
        <v>5.7</v>
      </c>
    </row>
    <row r="17" spans="1:14" ht="14.1" customHeight="1" x14ac:dyDescent="0.25">
      <c r="A17" s="641">
        <v>97</v>
      </c>
      <c r="B17" s="639" t="s">
        <v>20</v>
      </c>
      <c r="C17" s="643">
        <v>200</v>
      </c>
      <c r="D17" s="633"/>
      <c r="E17" s="633"/>
      <c r="F17" s="635"/>
      <c r="G17" s="633"/>
      <c r="H17" s="633"/>
      <c r="I17" s="635"/>
      <c r="J17" s="659">
        <f t="shared" ref="J17:K17" si="0">SUM(J19:J20)</f>
        <v>2.84</v>
      </c>
      <c r="K17" s="659">
        <f t="shared" si="0"/>
        <v>2</v>
      </c>
      <c r="L17" s="659">
        <f>SUM(L19:L20)</f>
        <v>22.080000000000002</v>
      </c>
      <c r="M17" s="637">
        <f>ABS(M19+M20)</f>
        <v>118</v>
      </c>
      <c r="N17" s="633">
        <v>0.3</v>
      </c>
    </row>
    <row r="18" spans="1:14" ht="14.1" customHeight="1" x14ac:dyDescent="0.25">
      <c r="A18" s="642"/>
      <c r="B18" s="640"/>
      <c r="C18" s="644"/>
      <c r="D18" s="634"/>
      <c r="E18" s="634"/>
      <c r="F18" s="636"/>
      <c r="G18" s="634"/>
      <c r="H18" s="634"/>
      <c r="I18" s="636"/>
      <c r="J18" s="660"/>
      <c r="K18" s="660"/>
      <c r="L18" s="660"/>
      <c r="M18" s="638"/>
      <c r="N18" s="634"/>
    </row>
    <row r="19" spans="1:14" ht="14.1" customHeight="1" x14ac:dyDescent="0.25">
      <c r="A19" s="47"/>
      <c r="B19" s="20" t="s">
        <v>21</v>
      </c>
      <c r="C19" s="4"/>
      <c r="D19" s="48">
        <v>1.7</v>
      </c>
      <c r="E19" s="48">
        <v>1.7</v>
      </c>
      <c r="F19" s="49"/>
      <c r="G19" s="48"/>
      <c r="H19" s="48"/>
      <c r="I19" s="49"/>
      <c r="J19" s="49"/>
      <c r="K19" s="49"/>
      <c r="L19" s="48"/>
      <c r="M19" s="20"/>
      <c r="N19" s="48"/>
    </row>
    <row r="20" spans="1:14" ht="14.1" customHeight="1" x14ac:dyDescent="0.25">
      <c r="A20" s="47"/>
      <c r="B20" s="20" t="s">
        <v>22</v>
      </c>
      <c r="C20" s="4"/>
      <c r="D20" s="48">
        <v>40</v>
      </c>
      <c r="E20" s="48">
        <v>40</v>
      </c>
      <c r="F20" s="49">
        <v>7.1</v>
      </c>
      <c r="G20" s="48">
        <v>5</v>
      </c>
      <c r="H20" s="48">
        <v>55.2</v>
      </c>
      <c r="I20" s="49">
        <v>295</v>
      </c>
      <c r="J20" s="99">
        <f>ABS(E20/100*F20)</f>
        <v>2.84</v>
      </c>
      <c r="K20" s="99">
        <f>ABS(E20/100*G20)</f>
        <v>2</v>
      </c>
      <c r="L20" s="8">
        <f>ABS(E20/100*H20)</f>
        <v>22.080000000000002</v>
      </c>
      <c r="M20" s="8">
        <f>ABS(E20/100*I20)</f>
        <v>118</v>
      </c>
      <c r="N20" s="8"/>
    </row>
    <row r="21" spans="1:14" ht="14.1" customHeight="1" x14ac:dyDescent="0.25">
      <c r="A21" s="43"/>
      <c r="B21" s="6" t="s">
        <v>24</v>
      </c>
      <c r="C21" s="43"/>
      <c r="D21" s="45"/>
      <c r="E21" s="45"/>
      <c r="F21" s="45"/>
      <c r="G21" s="45"/>
      <c r="H21" s="45"/>
      <c r="I21" s="45"/>
      <c r="J21" s="98">
        <f>ABS(J22+J23)</f>
        <v>3.08</v>
      </c>
      <c r="K21" s="98">
        <f>ABS(K22+K23)</f>
        <v>11.17</v>
      </c>
      <c r="L21" s="98">
        <f>ABS(L22+L23)</f>
        <v>29.890000000000004</v>
      </c>
      <c r="M21" s="7">
        <f>ABS(M22+M23)</f>
        <v>232.90000000000003</v>
      </c>
      <c r="N21" s="44"/>
    </row>
    <row r="22" spans="1:14" ht="14.1" customHeight="1" x14ac:dyDescent="0.25">
      <c r="A22" s="47"/>
      <c r="B22" s="20" t="s">
        <v>25</v>
      </c>
      <c r="C22" s="47">
        <v>40</v>
      </c>
      <c r="D22" s="49">
        <v>40</v>
      </c>
      <c r="E22" s="49">
        <v>40</v>
      </c>
      <c r="F22" s="49">
        <v>7.5</v>
      </c>
      <c r="G22" s="49">
        <v>9.8000000000000007</v>
      </c>
      <c r="H22" s="49">
        <v>74.400000000000006</v>
      </c>
      <c r="I22" s="49">
        <v>417</v>
      </c>
      <c r="J22" s="88">
        <f t="shared" ref="J22:J23" si="1">ABS(E22/100*F22)</f>
        <v>3</v>
      </c>
      <c r="K22" s="88">
        <f t="shared" ref="K22:K23" si="2">ABS(E22/100*G22)</f>
        <v>3.9200000000000004</v>
      </c>
      <c r="L22" s="88">
        <f t="shared" ref="L22:L23" si="3">ABS(E22/100*H22)</f>
        <v>29.760000000000005</v>
      </c>
      <c r="M22" s="82">
        <f t="shared" ref="M22:M23" si="4">ABS(E22/100*I22)</f>
        <v>166.8</v>
      </c>
      <c r="N22" s="48"/>
    </row>
    <row r="23" spans="1:14" ht="14.1" customHeight="1" x14ac:dyDescent="0.25">
      <c r="A23" s="22"/>
      <c r="B23" s="27" t="s">
        <v>18</v>
      </c>
      <c r="C23" s="22">
        <v>10</v>
      </c>
      <c r="D23" s="2">
        <v>10</v>
      </c>
      <c r="E23" s="2">
        <v>10</v>
      </c>
      <c r="F23" s="2">
        <v>0.8</v>
      </c>
      <c r="G23" s="2">
        <v>72.5</v>
      </c>
      <c r="H23" s="2">
        <v>1.3</v>
      </c>
      <c r="I23" s="2">
        <v>661</v>
      </c>
      <c r="J23" s="99">
        <f t="shared" si="1"/>
        <v>8.0000000000000016E-2</v>
      </c>
      <c r="K23" s="99">
        <f t="shared" si="2"/>
        <v>7.25</v>
      </c>
      <c r="L23" s="99">
        <f t="shared" si="3"/>
        <v>0.13</v>
      </c>
      <c r="M23" s="8">
        <f t="shared" si="4"/>
        <v>66.100000000000009</v>
      </c>
      <c r="N23" s="8"/>
    </row>
    <row r="24" spans="1:14" ht="14.1" customHeight="1" x14ac:dyDescent="0.25">
      <c r="A24" s="22"/>
      <c r="B24" s="95" t="s">
        <v>26</v>
      </c>
      <c r="C24" s="663"/>
      <c r="D24" s="664"/>
      <c r="E24" s="664"/>
      <c r="F24" s="664"/>
      <c r="G24" s="664"/>
      <c r="H24" s="664"/>
      <c r="I24" s="665"/>
      <c r="J24" s="95">
        <f>ABS(J11+J15+J16+J21+J17)</f>
        <v>11.9678</v>
      </c>
      <c r="K24" s="95">
        <f>ABS(K11+K15+K16+K21+K17)</f>
        <v>24.809799999999996</v>
      </c>
      <c r="L24" s="95">
        <f>ABS(L21+L17+L16+L15+L11)</f>
        <v>69.430400000000006</v>
      </c>
      <c r="M24" s="95">
        <f>ABS(M21+M17+M16+M15+M11)</f>
        <v>550.024</v>
      </c>
      <c r="N24" s="101"/>
    </row>
    <row r="25" spans="1:14" ht="14.1" customHeight="1" x14ac:dyDescent="0.25">
      <c r="A25" s="655" t="s">
        <v>30</v>
      </c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7"/>
    </row>
    <row r="26" spans="1:14" ht="24" customHeight="1" x14ac:dyDescent="0.25">
      <c r="A26" s="37" t="s">
        <v>209</v>
      </c>
      <c r="B26" s="21" t="s">
        <v>243</v>
      </c>
      <c r="C26" s="317">
        <v>250</v>
      </c>
      <c r="D26" s="320"/>
      <c r="E26" s="320"/>
      <c r="F26" s="320"/>
      <c r="G26" s="320"/>
      <c r="H26" s="320"/>
      <c r="I26" s="320"/>
      <c r="J26" s="310">
        <f>SUM(J27:J36)</f>
        <v>5.3530000000000006</v>
      </c>
      <c r="K26" s="310">
        <f>SUM(K27:K36)</f>
        <v>6.2060000000000004</v>
      </c>
      <c r="L26" s="310">
        <f>SUM(L27:L36)</f>
        <v>22.039999999999996</v>
      </c>
      <c r="M26" s="310">
        <f>SUM(M27:M36)</f>
        <v>167.73</v>
      </c>
      <c r="N26" s="307">
        <v>31.2</v>
      </c>
    </row>
    <row r="27" spans="1:14" ht="14.1" customHeight="1" x14ac:dyDescent="0.25">
      <c r="A27" s="38"/>
      <c r="B27" s="18" t="s">
        <v>34</v>
      </c>
      <c r="C27" s="318"/>
      <c r="D27" s="321">
        <v>85</v>
      </c>
      <c r="E27" s="321">
        <v>64</v>
      </c>
      <c r="F27" s="328">
        <v>2</v>
      </c>
      <c r="G27" s="328">
        <v>0.4</v>
      </c>
      <c r="H27" s="328">
        <v>16.3</v>
      </c>
      <c r="I27" s="328">
        <v>77</v>
      </c>
      <c r="J27" s="328">
        <f>ABS(E27/100*F27)</f>
        <v>1.28</v>
      </c>
      <c r="K27" s="328">
        <f>ABS(E27/100*G27)</f>
        <v>0.25600000000000001</v>
      </c>
      <c r="L27" s="324">
        <f>ABS(E27/100*H27)</f>
        <v>10.432</v>
      </c>
      <c r="M27" s="328">
        <f>ABS(E27/100*I27)</f>
        <v>49.28</v>
      </c>
      <c r="N27" s="308"/>
    </row>
    <row r="28" spans="1:14" ht="14.1" customHeight="1" x14ac:dyDescent="0.25">
      <c r="A28" s="306"/>
      <c r="B28" s="321" t="s">
        <v>73</v>
      </c>
      <c r="C28" s="318"/>
      <c r="D28" s="321">
        <v>20</v>
      </c>
      <c r="E28" s="321">
        <v>16</v>
      </c>
      <c r="F28" s="328">
        <v>1.5</v>
      </c>
      <c r="G28" s="328">
        <v>0.1</v>
      </c>
      <c r="H28" s="328">
        <v>8.8000000000000007</v>
      </c>
      <c r="I28" s="328">
        <v>42</v>
      </c>
      <c r="J28" s="328">
        <f t="shared" ref="J28:J36" si="5">ABS(E28/100*F28)</f>
        <v>0.24</v>
      </c>
      <c r="K28" s="328">
        <f t="shared" ref="K28:K36" si="6">ABS(E28/100*G28)</f>
        <v>1.6E-2</v>
      </c>
      <c r="L28" s="324">
        <f t="shared" ref="L28:L36" si="7">ABS(E28/100*H28)</f>
        <v>1.4080000000000001</v>
      </c>
      <c r="M28" s="328">
        <f t="shared" ref="M28:M36" si="8">ABS(E28/100*I28)</f>
        <v>6.72</v>
      </c>
      <c r="N28" s="308"/>
    </row>
    <row r="29" spans="1:14" ht="14.1" customHeight="1" x14ac:dyDescent="0.25">
      <c r="A29" s="306"/>
      <c r="B29" s="18" t="s">
        <v>35</v>
      </c>
      <c r="C29" s="318"/>
      <c r="D29" s="321">
        <v>15</v>
      </c>
      <c r="E29" s="321">
        <v>13</v>
      </c>
      <c r="F29" s="328">
        <v>1.4</v>
      </c>
      <c r="G29" s="328">
        <v>0.2</v>
      </c>
      <c r="H29" s="328">
        <v>8.1999999999999993</v>
      </c>
      <c r="I29" s="328">
        <v>41</v>
      </c>
      <c r="J29" s="328">
        <f t="shared" si="5"/>
        <v>0.182</v>
      </c>
      <c r="K29" s="328">
        <f t="shared" si="6"/>
        <v>2.6000000000000002E-2</v>
      </c>
      <c r="L29" s="324">
        <f t="shared" si="7"/>
        <v>1.0659999999999998</v>
      </c>
      <c r="M29" s="328">
        <f t="shared" si="8"/>
        <v>5.33</v>
      </c>
      <c r="N29" s="308"/>
    </row>
    <row r="30" spans="1:14" ht="14.1" customHeight="1" x14ac:dyDescent="0.25">
      <c r="A30" s="306"/>
      <c r="B30" s="18" t="s">
        <v>36</v>
      </c>
      <c r="C30" s="318"/>
      <c r="D30" s="321">
        <v>15</v>
      </c>
      <c r="E30" s="321">
        <v>12</v>
      </c>
      <c r="F30" s="328">
        <v>1.3</v>
      </c>
      <c r="G30" s="328">
        <v>0.1</v>
      </c>
      <c r="H30" s="328">
        <v>6.9</v>
      </c>
      <c r="I30" s="328">
        <v>35</v>
      </c>
      <c r="J30" s="328">
        <f t="shared" si="5"/>
        <v>0.156</v>
      </c>
      <c r="K30" s="328">
        <f t="shared" si="6"/>
        <v>1.2E-2</v>
      </c>
      <c r="L30" s="324">
        <f t="shared" si="7"/>
        <v>0.82799999999999996</v>
      </c>
      <c r="M30" s="328">
        <f t="shared" si="8"/>
        <v>4.2</v>
      </c>
      <c r="N30" s="308"/>
    </row>
    <row r="31" spans="1:14" ht="14.1" customHeight="1" x14ac:dyDescent="0.25">
      <c r="A31" s="306"/>
      <c r="B31" s="18" t="s">
        <v>144</v>
      </c>
      <c r="C31" s="318"/>
      <c r="D31" s="321">
        <v>10</v>
      </c>
      <c r="E31" s="321">
        <v>10</v>
      </c>
      <c r="F31" s="328">
        <v>21</v>
      </c>
      <c r="G31" s="328">
        <v>2</v>
      </c>
      <c r="H31" s="328">
        <v>47</v>
      </c>
      <c r="I31" s="328">
        <v>298</v>
      </c>
      <c r="J31" s="328">
        <f t="shared" si="5"/>
        <v>2.1</v>
      </c>
      <c r="K31" s="328">
        <f t="shared" si="6"/>
        <v>0.2</v>
      </c>
      <c r="L31" s="324">
        <f t="shared" si="7"/>
        <v>4.7</v>
      </c>
      <c r="M31" s="328">
        <f t="shared" si="8"/>
        <v>29.8</v>
      </c>
      <c r="N31" s="308"/>
    </row>
    <row r="32" spans="1:14" ht="14.1" customHeight="1" x14ac:dyDescent="0.25">
      <c r="A32" s="306"/>
      <c r="B32" s="18" t="s">
        <v>55</v>
      </c>
      <c r="C32" s="318"/>
      <c r="D32" s="321">
        <v>5</v>
      </c>
      <c r="E32" s="321">
        <v>5</v>
      </c>
      <c r="F32" s="321">
        <v>4.8</v>
      </c>
      <c r="G32" s="321">
        <v>0</v>
      </c>
      <c r="H32" s="321">
        <v>19</v>
      </c>
      <c r="I32" s="308">
        <v>102</v>
      </c>
      <c r="J32" s="328">
        <f t="shared" si="5"/>
        <v>0.24</v>
      </c>
      <c r="K32" s="328">
        <f t="shared" si="6"/>
        <v>0</v>
      </c>
      <c r="L32" s="324">
        <f t="shared" si="7"/>
        <v>0.95000000000000007</v>
      </c>
      <c r="M32" s="328">
        <f t="shared" si="8"/>
        <v>5.1000000000000005</v>
      </c>
      <c r="N32" s="308"/>
    </row>
    <row r="33" spans="1:14" ht="14.1" customHeight="1" x14ac:dyDescent="0.25">
      <c r="A33" s="306"/>
      <c r="B33" s="18" t="s">
        <v>72</v>
      </c>
      <c r="C33" s="318"/>
      <c r="D33" s="321">
        <v>11</v>
      </c>
      <c r="E33" s="321">
        <v>11</v>
      </c>
      <c r="F33" s="328">
        <v>2.5</v>
      </c>
      <c r="G33" s="328">
        <v>20</v>
      </c>
      <c r="H33" s="328">
        <v>3.4</v>
      </c>
      <c r="I33" s="328">
        <v>206</v>
      </c>
      <c r="J33" s="328">
        <f t="shared" si="5"/>
        <v>0.27500000000000002</v>
      </c>
      <c r="K33" s="328">
        <f t="shared" si="6"/>
        <v>2.2000000000000002</v>
      </c>
      <c r="L33" s="324">
        <f t="shared" si="7"/>
        <v>0.374</v>
      </c>
      <c r="M33" s="328">
        <f t="shared" si="8"/>
        <v>22.66</v>
      </c>
      <c r="N33" s="308"/>
    </row>
    <row r="34" spans="1:14" ht="14.1" customHeight="1" x14ac:dyDescent="0.25">
      <c r="A34" s="308"/>
      <c r="B34" s="18" t="s">
        <v>38</v>
      </c>
      <c r="C34" s="318"/>
      <c r="D34" s="321">
        <v>2</v>
      </c>
      <c r="E34" s="321">
        <v>2</v>
      </c>
      <c r="F34" s="328">
        <v>0</v>
      </c>
      <c r="G34" s="26">
        <v>99.9</v>
      </c>
      <c r="H34" s="328">
        <v>0</v>
      </c>
      <c r="I34" s="324">
        <v>899</v>
      </c>
      <c r="J34" s="328">
        <f t="shared" si="5"/>
        <v>0</v>
      </c>
      <c r="K34" s="328">
        <f t="shared" si="6"/>
        <v>1.9980000000000002</v>
      </c>
      <c r="L34" s="324">
        <f t="shared" si="7"/>
        <v>0</v>
      </c>
      <c r="M34" s="328">
        <f t="shared" si="8"/>
        <v>17.98</v>
      </c>
      <c r="N34" s="308"/>
    </row>
    <row r="35" spans="1:14" ht="14.1" customHeight="1" x14ac:dyDescent="0.25">
      <c r="A35" s="440"/>
      <c r="B35" s="18" t="s">
        <v>54</v>
      </c>
      <c r="C35" s="441"/>
      <c r="D35" s="440">
        <v>60</v>
      </c>
      <c r="E35" s="440">
        <v>48</v>
      </c>
      <c r="F35" s="442">
        <v>1.8</v>
      </c>
      <c r="G35" s="442">
        <v>0.1</v>
      </c>
      <c r="H35" s="442">
        <v>4.7</v>
      </c>
      <c r="I35" s="442">
        <v>28</v>
      </c>
      <c r="J35" s="442">
        <f t="shared" si="5"/>
        <v>0.86399999999999999</v>
      </c>
      <c r="K35" s="442">
        <f t="shared" si="6"/>
        <v>4.8000000000000001E-2</v>
      </c>
      <c r="L35" s="442">
        <f t="shared" si="7"/>
        <v>2.2559999999999998</v>
      </c>
      <c r="M35" s="442">
        <f t="shared" si="8"/>
        <v>13.44</v>
      </c>
      <c r="N35" s="439"/>
    </row>
    <row r="36" spans="1:14" ht="14.1" customHeight="1" x14ac:dyDescent="0.25">
      <c r="A36" s="321"/>
      <c r="B36" s="321" t="s">
        <v>37</v>
      </c>
      <c r="C36" s="318"/>
      <c r="D36" s="321">
        <v>2</v>
      </c>
      <c r="E36" s="321">
        <v>2</v>
      </c>
      <c r="F36" s="314">
        <v>0.8</v>
      </c>
      <c r="G36" s="314">
        <v>72.5</v>
      </c>
      <c r="H36" s="314">
        <v>1.3</v>
      </c>
      <c r="I36" s="8">
        <v>661</v>
      </c>
      <c r="J36" s="328">
        <f t="shared" si="5"/>
        <v>1.6E-2</v>
      </c>
      <c r="K36" s="328">
        <f t="shared" si="6"/>
        <v>1.45</v>
      </c>
      <c r="L36" s="324">
        <f t="shared" si="7"/>
        <v>2.6000000000000002E-2</v>
      </c>
      <c r="M36" s="328">
        <f t="shared" si="8"/>
        <v>13.22</v>
      </c>
      <c r="N36" s="308"/>
    </row>
    <row r="37" spans="1:14" ht="28.5" customHeight="1" x14ac:dyDescent="0.25">
      <c r="A37" s="317">
        <v>56</v>
      </c>
      <c r="B37" s="11" t="s">
        <v>162</v>
      </c>
      <c r="C37" s="317">
        <v>150</v>
      </c>
      <c r="D37" s="320"/>
      <c r="E37" s="320"/>
      <c r="F37" s="320"/>
      <c r="G37" s="320"/>
      <c r="H37" s="320"/>
      <c r="I37" s="320"/>
      <c r="J37" s="310">
        <f>SUM(J38:J39)</f>
        <v>5.524</v>
      </c>
      <c r="K37" s="310">
        <f t="shared" ref="K37:M37" si="9">SUM(K38:K39)</f>
        <v>2.8249999999999997</v>
      </c>
      <c r="L37" s="310">
        <f t="shared" si="9"/>
        <v>35.289000000000001</v>
      </c>
      <c r="M37" s="310">
        <f t="shared" si="9"/>
        <v>188.82999999999998</v>
      </c>
      <c r="N37" s="307">
        <v>0.3</v>
      </c>
    </row>
    <row r="38" spans="1:14" ht="14.1" customHeight="1" x14ac:dyDescent="0.25">
      <c r="A38" s="318"/>
      <c r="B38" s="321" t="s">
        <v>113</v>
      </c>
      <c r="C38" s="318"/>
      <c r="D38" s="321">
        <v>50</v>
      </c>
      <c r="E38" s="321">
        <v>50</v>
      </c>
      <c r="F38" s="321">
        <v>11</v>
      </c>
      <c r="G38" s="321">
        <v>1.3</v>
      </c>
      <c r="H38" s="321">
        <v>70.5</v>
      </c>
      <c r="I38" s="321">
        <v>338</v>
      </c>
      <c r="J38" s="328">
        <f t="shared" ref="J38:J39" si="10">ABS(E38/100*F38)</f>
        <v>5.5</v>
      </c>
      <c r="K38" s="328">
        <f t="shared" ref="K38:K39" si="11">ABS(E38/100*G38)</f>
        <v>0.65</v>
      </c>
      <c r="L38" s="328">
        <f t="shared" ref="L38:L39" si="12">ABS(E38/100*H38)</f>
        <v>35.25</v>
      </c>
      <c r="M38" s="328">
        <f t="shared" ref="M38:M39" si="13">ABS(E38/100*I38)</f>
        <v>169</v>
      </c>
      <c r="N38" s="308"/>
    </row>
    <row r="39" spans="1:14" ht="14.1" customHeight="1" x14ac:dyDescent="0.25">
      <c r="A39" s="318"/>
      <c r="B39" s="321" t="s">
        <v>37</v>
      </c>
      <c r="C39" s="318"/>
      <c r="D39" s="321">
        <v>3</v>
      </c>
      <c r="E39" s="321">
        <v>3</v>
      </c>
      <c r="F39" s="328">
        <v>0.8</v>
      </c>
      <c r="G39" s="328">
        <v>72.5</v>
      </c>
      <c r="H39" s="328">
        <v>1.3</v>
      </c>
      <c r="I39" s="324">
        <v>661</v>
      </c>
      <c r="J39" s="328">
        <f t="shared" si="10"/>
        <v>2.4E-2</v>
      </c>
      <c r="K39" s="328">
        <f t="shared" si="11"/>
        <v>2.1749999999999998</v>
      </c>
      <c r="L39" s="328">
        <f t="shared" si="12"/>
        <v>3.9E-2</v>
      </c>
      <c r="M39" s="328">
        <f t="shared" si="13"/>
        <v>19.829999999999998</v>
      </c>
      <c r="N39" s="308"/>
    </row>
    <row r="40" spans="1:14" ht="14.1" customHeight="1" x14ac:dyDescent="0.25">
      <c r="A40" s="289">
        <v>77</v>
      </c>
      <c r="B40" s="294" t="s">
        <v>219</v>
      </c>
      <c r="C40" s="289">
        <v>55</v>
      </c>
      <c r="D40" s="292"/>
      <c r="E40" s="292"/>
      <c r="F40" s="292"/>
      <c r="G40" s="292"/>
      <c r="H40" s="292"/>
      <c r="I40" s="292"/>
      <c r="J40" s="294">
        <f>SUM(J41:J45)</f>
        <v>14.532259999999999</v>
      </c>
      <c r="K40" s="294">
        <f t="shared" ref="K40:M40" si="14">SUM(K41:K45)</f>
        <v>13.6677</v>
      </c>
      <c r="L40" s="294">
        <f t="shared" si="14"/>
        <v>7.7466599999999994</v>
      </c>
      <c r="M40" s="294">
        <f t="shared" si="14"/>
        <v>211.95659999999998</v>
      </c>
      <c r="N40" s="301"/>
    </row>
    <row r="41" spans="1:14" ht="14.1" customHeight="1" x14ac:dyDescent="0.25">
      <c r="A41" s="290"/>
      <c r="B41" s="293" t="s">
        <v>75</v>
      </c>
      <c r="C41" s="290"/>
      <c r="D41" s="293">
        <v>76</v>
      </c>
      <c r="E41" s="293">
        <v>69</v>
      </c>
      <c r="F41" s="295">
        <v>18.600000000000001</v>
      </c>
      <c r="G41" s="295">
        <v>16</v>
      </c>
      <c r="H41" s="293">
        <v>0</v>
      </c>
      <c r="I41" s="295">
        <v>218</v>
      </c>
      <c r="J41" s="295">
        <f t="shared" ref="J41" si="15">ABS(E41/100*F41)</f>
        <v>12.834</v>
      </c>
      <c r="K41" s="295">
        <f t="shared" ref="K41" si="16">ABS(E41/100*G41)</f>
        <v>11.04</v>
      </c>
      <c r="L41" s="295">
        <f t="shared" ref="L41" si="17">ABS(E41/100*H41)</f>
        <v>0</v>
      </c>
      <c r="M41" s="293">
        <f t="shared" ref="M41" si="18">ABS(E41/100*I41)</f>
        <v>150.41999999999999</v>
      </c>
      <c r="N41" s="28"/>
    </row>
    <row r="42" spans="1:14" ht="14.1" customHeight="1" x14ac:dyDescent="0.25">
      <c r="A42" s="290"/>
      <c r="B42" s="293" t="s">
        <v>35</v>
      </c>
      <c r="C42" s="290"/>
      <c r="D42" s="293">
        <v>10</v>
      </c>
      <c r="E42" s="293">
        <v>8</v>
      </c>
      <c r="F42" s="295">
        <v>1.4</v>
      </c>
      <c r="G42" s="295">
        <v>0.2</v>
      </c>
      <c r="H42" s="295">
        <v>8.1999999999999993</v>
      </c>
      <c r="I42" s="293">
        <v>41</v>
      </c>
      <c r="J42" s="295">
        <f t="shared" ref="J42:J44" si="19">ABS(E42/100*F42)</f>
        <v>0.11199999999999999</v>
      </c>
      <c r="K42" s="295">
        <f t="shared" ref="K42:K44" si="20">ABS(E42/100*G42)</f>
        <v>1.6E-2</v>
      </c>
      <c r="L42" s="295">
        <f t="shared" ref="L42:L44" si="21">ABS(E42/100*H42)</f>
        <v>0.65599999999999992</v>
      </c>
      <c r="M42" s="293">
        <f t="shared" ref="M42:M44" si="22">ABS(E42/100*I42)</f>
        <v>3.2800000000000002</v>
      </c>
      <c r="N42" s="28"/>
    </row>
    <row r="43" spans="1:14" ht="14.1" customHeight="1" x14ac:dyDescent="0.25">
      <c r="A43" s="290"/>
      <c r="B43" s="293" t="s">
        <v>92</v>
      </c>
      <c r="C43" s="290"/>
      <c r="D43" s="293">
        <v>10</v>
      </c>
      <c r="E43" s="293">
        <v>10</v>
      </c>
      <c r="F43" s="18">
        <v>10.3</v>
      </c>
      <c r="G43" s="291">
        <v>1.1000000000000001</v>
      </c>
      <c r="H43" s="285">
        <v>70.599999999999994</v>
      </c>
      <c r="I43" s="291">
        <v>334</v>
      </c>
      <c r="J43" s="295">
        <f t="shared" si="19"/>
        <v>1.03</v>
      </c>
      <c r="K43" s="295">
        <f t="shared" si="20"/>
        <v>0.11000000000000001</v>
      </c>
      <c r="L43" s="293">
        <f t="shared" si="21"/>
        <v>7.06</v>
      </c>
      <c r="M43" s="293">
        <f t="shared" si="22"/>
        <v>33.4</v>
      </c>
      <c r="N43" s="28"/>
    </row>
    <row r="44" spans="1:14" ht="14.1" customHeight="1" x14ac:dyDescent="0.25">
      <c r="A44" s="290"/>
      <c r="B44" s="293" t="s">
        <v>220</v>
      </c>
      <c r="C44" s="290"/>
      <c r="D44" s="293">
        <v>5</v>
      </c>
      <c r="E44" s="293">
        <v>4.38</v>
      </c>
      <c r="F44" s="285">
        <v>12.7</v>
      </c>
      <c r="G44" s="291">
        <v>11.5</v>
      </c>
      <c r="H44" s="291">
        <v>0.7</v>
      </c>
      <c r="I44" s="291">
        <v>157</v>
      </c>
      <c r="J44" s="295">
        <f t="shared" si="19"/>
        <v>0.55625999999999998</v>
      </c>
      <c r="K44" s="295">
        <f t="shared" si="20"/>
        <v>0.50370000000000004</v>
      </c>
      <c r="L44" s="293">
        <f t="shared" si="21"/>
        <v>3.0659999999999996E-2</v>
      </c>
      <c r="M44" s="293">
        <f t="shared" si="22"/>
        <v>6.8765999999999998</v>
      </c>
      <c r="N44" s="28"/>
    </row>
    <row r="45" spans="1:14" ht="14.1" customHeight="1" x14ac:dyDescent="0.25">
      <c r="A45" s="22"/>
      <c r="B45" s="8" t="s">
        <v>44</v>
      </c>
      <c r="C45" s="22"/>
      <c r="D45" s="8">
        <v>2</v>
      </c>
      <c r="E45" s="8">
        <v>2</v>
      </c>
      <c r="F45" s="287">
        <v>0</v>
      </c>
      <c r="G45" s="287">
        <v>99.9</v>
      </c>
      <c r="H45" s="287">
        <v>0</v>
      </c>
      <c r="I45" s="8">
        <v>899</v>
      </c>
      <c r="J45" s="287">
        <f t="shared" ref="J45" si="23">ABS(E45/100*F45)</f>
        <v>0</v>
      </c>
      <c r="K45" s="287">
        <f t="shared" ref="K45" si="24">ABS(E45/100*G45)</f>
        <v>1.9980000000000002</v>
      </c>
      <c r="L45" s="287">
        <f t="shared" ref="L45" si="25">ABS(E45/100*H45)</f>
        <v>0</v>
      </c>
      <c r="M45" s="8">
        <f t="shared" ref="M45" si="26">ABS(E45/100*I45)</f>
        <v>17.98</v>
      </c>
      <c r="N45" s="288"/>
    </row>
    <row r="46" spans="1:14" ht="25.5" customHeight="1" x14ac:dyDescent="0.25">
      <c r="A46" s="31" t="s">
        <v>244</v>
      </c>
      <c r="B46" s="11" t="s">
        <v>245</v>
      </c>
      <c r="C46" s="317">
        <v>50</v>
      </c>
      <c r="D46" s="320"/>
      <c r="E46" s="307"/>
      <c r="F46" s="320"/>
      <c r="G46" s="320"/>
      <c r="H46" s="307"/>
      <c r="I46" s="307"/>
      <c r="J46" s="310">
        <f>SUM(J47:J50)</f>
        <v>0.88400000000000012</v>
      </c>
      <c r="K46" s="310">
        <f>SUM(K47:K50)</f>
        <v>2.0580000000000003</v>
      </c>
      <c r="L46" s="310">
        <f>SUM(L47:L50)</f>
        <v>2.8120000000000003</v>
      </c>
      <c r="M46" s="310">
        <f>SUM(M47:M50)</f>
        <v>33.86</v>
      </c>
      <c r="N46" s="307">
        <v>21.3</v>
      </c>
    </row>
    <row r="47" spans="1:14" ht="14.1" customHeight="1" x14ac:dyDescent="0.25">
      <c r="A47" s="318"/>
      <c r="B47" s="321" t="s">
        <v>54</v>
      </c>
      <c r="C47" s="318"/>
      <c r="D47" s="321">
        <v>50</v>
      </c>
      <c r="E47" s="321">
        <v>40</v>
      </c>
      <c r="F47" s="328">
        <v>1.8</v>
      </c>
      <c r="G47" s="328">
        <v>0.1</v>
      </c>
      <c r="H47" s="328">
        <v>4.7</v>
      </c>
      <c r="I47" s="328">
        <v>28</v>
      </c>
      <c r="J47" s="328">
        <f t="shared" ref="J47:J50" si="27">ABS(E47/100*F47)</f>
        <v>0.72000000000000008</v>
      </c>
      <c r="K47" s="328">
        <f t="shared" ref="K47:K50" si="28">ABS(E47/100*G47)</f>
        <v>4.0000000000000008E-2</v>
      </c>
      <c r="L47" s="328">
        <f t="shared" ref="L47:L50" si="29">ABS(E47/100*H47)</f>
        <v>1.8800000000000001</v>
      </c>
      <c r="M47" s="328">
        <f t="shared" ref="M47:M50" si="30">ABS(E47/100*I47)</f>
        <v>11.200000000000001</v>
      </c>
      <c r="N47" s="308"/>
    </row>
    <row r="48" spans="1:14" ht="14.1" customHeight="1" x14ac:dyDescent="0.25">
      <c r="A48" s="318"/>
      <c r="B48" s="5" t="s">
        <v>35</v>
      </c>
      <c r="C48" s="318"/>
      <c r="D48" s="321">
        <v>10</v>
      </c>
      <c r="E48" s="321">
        <v>8</v>
      </c>
      <c r="F48" s="328">
        <v>1.4</v>
      </c>
      <c r="G48" s="328">
        <v>0.2</v>
      </c>
      <c r="H48" s="328">
        <v>8.1999999999999993</v>
      </c>
      <c r="I48" s="328">
        <v>41</v>
      </c>
      <c r="J48" s="328">
        <f t="shared" si="27"/>
        <v>0.11199999999999999</v>
      </c>
      <c r="K48" s="328">
        <f t="shared" si="28"/>
        <v>1.6E-2</v>
      </c>
      <c r="L48" s="328">
        <f t="shared" si="29"/>
        <v>0.65599999999999992</v>
      </c>
      <c r="M48" s="328">
        <f t="shared" si="30"/>
        <v>3.2800000000000002</v>
      </c>
      <c r="N48" s="308"/>
    </row>
    <row r="49" spans="1:14" ht="14.1" customHeight="1" x14ac:dyDescent="0.25">
      <c r="A49" s="318"/>
      <c r="B49" s="5" t="s">
        <v>36</v>
      </c>
      <c r="C49" s="318"/>
      <c r="D49" s="321">
        <v>5</v>
      </c>
      <c r="E49" s="321">
        <v>4</v>
      </c>
      <c r="F49" s="328">
        <v>1.3</v>
      </c>
      <c r="G49" s="328">
        <v>0.1</v>
      </c>
      <c r="H49" s="328">
        <v>6.9</v>
      </c>
      <c r="I49" s="328">
        <v>35</v>
      </c>
      <c r="J49" s="328">
        <f t="shared" si="27"/>
        <v>5.2000000000000005E-2</v>
      </c>
      <c r="K49" s="328">
        <f t="shared" si="28"/>
        <v>4.0000000000000001E-3</v>
      </c>
      <c r="L49" s="328">
        <f t="shared" si="29"/>
        <v>0.27600000000000002</v>
      </c>
      <c r="M49" s="328">
        <f t="shared" si="30"/>
        <v>1.4000000000000001</v>
      </c>
      <c r="N49" s="308"/>
    </row>
    <row r="50" spans="1:14" ht="14.1" customHeight="1" x14ac:dyDescent="0.25">
      <c r="A50" s="334"/>
      <c r="B50" s="41" t="s">
        <v>38</v>
      </c>
      <c r="C50" s="334"/>
      <c r="D50" s="333">
        <v>2</v>
      </c>
      <c r="E50" s="333">
        <v>2</v>
      </c>
      <c r="F50" s="314">
        <v>0</v>
      </c>
      <c r="G50" s="35">
        <v>99.9</v>
      </c>
      <c r="H50" s="314">
        <v>0</v>
      </c>
      <c r="I50" s="8">
        <v>899</v>
      </c>
      <c r="J50" s="314">
        <f t="shared" si="27"/>
        <v>0</v>
      </c>
      <c r="K50" s="314">
        <f t="shared" si="28"/>
        <v>1.9980000000000002</v>
      </c>
      <c r="L50" s="314">
        <f t="shared" si="29"/>
        <v>0</v>
      </c>
      <c r="M50" s="314">
        <f t="shared" si="30"/>
        <v>17.98</v>
      </c>
      <c r="N50" s="14"/>
    </row>
    <row r="51" spans="1:14" ht="14.1" customHeight="1" x14ac:dyDescent="0.25">
      <c r="A51" s="4">
        <v>104</v>
      </c>
      <c r="B51" s="366" t="s">
        <v>173</v>
      </c>
      <c r="C51" s="4">
        <v>180</v>
      </c>
      <c r="D51" s="49"/>
      <c r="E51" s="49"/>
      <c r="F51" s="49"/>
      <c r="G51" s="49"/>
      <c r="H51" s="49"/>
      <c r="I51" s="49"/>
      <c r="J51" s="326">
        <f>SUM(J52:J55)</f>
        <v>0.23399999999999999</v>
      </c>
      <c r="K51" s="309">
        <f>SUM(K52:K55)</f>
        <v>0</v>
      </c>
      <c r="L51" s="309">
        <f>SUM(L52:L55)</f>
        <v>23.933999999999997</v>
      </c>
      <c r="M51" s="309">
        <f>SUM(M52:M55)</f>
        <v>97.47</v>
      </c>
      <c r="N51" s="48">
        <v>0.85</v>
      </c>
    </row>
    <row r="52" spans="1:14" ht="14.1" customHeight="1" x14ac:dyDescent="0.25">
      <c r="A52" s="4"/>
      <c r="B52" s="49" t="s">
        <v>99</v>
      </c>
      <c r="C52" s="4"/>
      <c r="D52" s="49">
        <v>18</v>
      </c>
      <c r="E52" s="49">
        <v>18</v>
      </c>
      <c r="F52" s="49">
        <v>1.3</v>
      </c>
      <c r="G52" s="49">
        <v>0</v>
      </c>
      <c r="H52" s="49">
        <v>49.8</v>
      </c>
      <c r="I52" s="49">
        <v>209</v>
      </c>
      <c r="J52" s="88">
        <f t="shared" ref="J52:J54" si="31">ABS(E52/100*F52)</f>
        <v>0.23399999999999999</v>
      </c>
      <c r="K52" s="88">
        <f t="shared" ref="K52:K54" si="32">ABS(E52/100*G52)</f>
        <v>0</v>
      </c>
      <c r="L52" s="88">
        <f t="shared" ref="L52:L54" si="33">ABS(E52/100*H52)</f>
        <v>8.9639999999999986</v>
      </c>
      <c r="M52" s="82">
        <f t="shared" ref="M52:M54" si="34">ABS(E52/100*I52)</f>
        <v>37.619999999999997</v>
      </c>
      <c r="N52" s="48"/>
    </row>
    <row r="53" spans="1:14" ht="14.1" customHeight="1" x14ac:dyDescent="0.25">
      <c r="A53" s="4"/>
      <c r="B53" s="49" t="s">
        <v>88</v>
      </c>
      <c r="C53" s="4"/>
      <c r="D53" s="49">
        <v>10</v>
      </c>
      <c r="E53" s="49">
        <v>10</v>
      </c>
      <c r="F53" s="49"/>
      <c r="G53" s="49"/>
      <c r="H53" s="49"/>
      <c r="I53" s="49"/>
      <c r="J53" s="88">
        <f t="shared" si="31"/>
        <v>0</v>
      </c>
      <c r="K53" s="88">
        <f t="shared" si="32"/>
        <v>0</v>
      </c>
      <c r="L53" s="88">
        <f t="shared" si="33"/>
        <v>0</v>
      </c>
      <c r="M53" s="88">
        <f t="shared" si="34"/>
        <v>0</v>
      </c>
      <c r="N53" s="48"/>
    </row>
    <row r="54" spans="1:14" ht="14.1" customHeight="1" x14ac:dyDescent="0.25">
      <c r="A54" s="4"/>
      <c r="B54" s="49" t="s">
        <v>47</v>
      </c>
      <c r="C54" s="4"/>
      <c r="D54" s="49">
        <v>15</v>
      </c>
      <c r="E54" s="49">
        <v>15</v>
      </c>
      <c r="F54" s="49">
        <v>0</v>
      </c>
      <c r="G54" s="49">
        <v>0</v>
      </c>
      <c r="H54" s="49">
        <v>99.8</v>
      </c>
      <c r="I54" s="49">
        <v>399</v>
      </c>
      <c r="J54" s="88">
        <f t="shared" si="31"/>
        <v>0</v>
      </c>
      <c r="K54" s="88">
        <f t="shared" si="32"/>
        <v>0</v>
      </c>
      <c r="L54" s="88">
        <f t="shared" si="33"/>
        <v>14.969999999999999</v>
      </c>
      <c r="M54" s="88">
        <f t="shared" si="34"/>
        <v>59.849999999999994</v>
      </c>
      <c r="N54" s="48"/>
    </row>
    <row r="55" spans="1:14" ht="14.1" customHeight="1" x14ac:dyDescent="0.25">
      <c r="A55" s="39"/>
      <c r="B55" s="2" t="s">
        <v>48</v>
      </c>
      <c r="C55" s="105"/>
      <c r="D55" s="2">
        <v>0.05</v>
      </c>
      <c r="E55" s="2">
        <v>0.05</v>
      </c>
      <c r="F55" s="2"/>
      <c r="G55" s="105"/>
      <c r="H55" s="105"/>
      <c r="I55" s="105"/>
      <c r="J55" s="8"/>
      <c r="K55" s="106"/>
      <c r="L55" s="106"/>
      <c r="M55" s="27"/>
      <c r="N55" s="29"/>
    </row>
    <row r="56" spans="1:14" ht="14.1" customHeight="1" x14ac:dyDescent="0.25">
      <c r="A56" s="107"/>
      <c r="B56" s="108" t="s">
        <v>49</v>
      </c>
      <c r="C56" s="54">
        <v>50</v>
      </c>
      <c r="D56" s="56">
        <v>50</v>
      </c>
      <c r="E56" s="56">
        <v>50</v>
      </c>
      <c r="F56" s="57">
        <v>7.9</v>
      </c>
      <c r="G56" s="109">
        <v>1</v>
      </c>
      <c r="H56" s="109">
        <v>48.3</v>
      </c>
      <c r="I56" s="56">
        <v>235</v>
      </c>
      <c r="J56" s="95">
        <f>ABS(E56/100*F56)</f>
        <v>3.95</v>
      </c>
      <c r="K56" s="95">
        <f>ABS(E56/100*G56)</f>
        <v>0.5</v>
      </c>
      <c r="L56" s="95">
        <f>ABS(E56/100*H56)</f>
        <v>24.15</v>
      </c>
      <c r="M56" s="103">
        <f>ABS(E56/100*I56)</f>
        <v>117.5</v>
      </c>
      <c r="N56" s="54"/>
    </row>
    <row r="57" spans="1:14" ht="14.1" customHeight="1" x14ac:dyDescent="0.25">
      <c r="A57" s="54"/>
      <c r="B57" s="55" t="s">
        <v>50</v>
      </c>
      <c r="C57" s="630"/>
      <c r="D57" s="631"/>
      <c r="E57" s="631"/>
      <c r="F57" s="631"/>
      <c r="G57" s="631"/>
      <c r="H57" s="631"/>
      <c r="I57" s="632"/>
      <c r="J57" s="98">
        <f>ABS(J56+J51+J46+J40+J37+J26)</f>
        <v>30.477260000000001</v>
      </c>
      <c r="K57" s="98">
        <f>ABS(K56+K51+K46+K40+K37+K26)</f>
        <v>25.256699999999999</v>
      </c>
      <c r="L57" s="98">
        <f>ABS(L56+L51+L46+L40+L37+L26)</f>
        <v>115.97165999999999</v>
      </c>
      <c r="M57" s="55">
        <f>ABS(M56+M51+M46+M40+M37+M26)</f>
        <v>817.34659999999997</v>
      </c>
      <c r="N57" s="101"/>
    </row>
    <row r="58" spans="1:14" ht="14.1" customHeight="1" x14ac:dyDescent="0.25">
      <c r="A58" s="655" t="s">
        <v>51</v>
      </c>
      <c r="B58" s="656"/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7"/>
    </row>
    <row r="59" spans="1:14" ht="14.1" customHeight="1" x14ac:dyDescent="0.25">
      <c r="A59" s="43">
        <v>53</v>
      </c>
      <c r="B59" s="6" t="s">
        <v>53</v>
      </c>
      <c r="C59" s="1">
        <v>200</v>
      </c>
      <c r="D59" s="45"/>
      <c r="E59" s="45"/>
      <c r="F59" s="45"/>
      <c r="G59" s="45"/>
      <c r="H59" s="45"/>
      <c r="I59" s="44"/>
      <c r="J59" s="46">
        <f>SUM(J60:J66)</f>
        <v>5.4160000000000004</v>
      </c>
      <c r="K59" s="46">
        <f>SUM(K60:K66)</f>
        <v>6.03</v>
      </c>
      <c r="L59" s="46">
        <f>SUM(L60:L66)</f>
        <v>26.229999999999997</v>
      </c>
      <c r="M59" s="7">
        <f>SUM(M60:M66)</f>
        <v>183.42</v>
      </c>
      <c r="N59" s="44">
        <v>0.05</v>
      </c>
    </row>
    <row r="60" spans="1:14" ht="14.1" customHeight="1" x14ac:dyDescent="0.25">
      <c r="A60" s="47"/>
      <c r="B60" s="20" t="s">
        <v>34</v>
      </c>
      <c r="C60" s="4"/>
      <c r="D60" s="69">
        <v>130</v>
      </c>
      <c r="E60" s="69">
        <v>98</v>
      </c>
      <c r="F60" s="49">
        <v>2</v>
      </c>
      <c r="G60" s="49">
        <v>0.4</v>
      </c>
      <c r="H60" s="49">
        <v>16.3</v>
      </c>
      <c r="I60" s="48">
        <v>77</v>
      </c>
      <c r="J60" s="88">
        <f t="shared" ref="J60:J66" si="35">ABS(E60/100*F60)</f>
        <v>1.96</v>
      </c>
      <c r="K60" s="88">
        <f t="shared" ref="K60:K66" si="36">ABS(E60/100*G60)</f>
        <v>0.39200000000000002</v>
      </c>
      <c r="L60" s="88">
        <f t="shared" ref="L60:L66" si="37">ABS(E60/100*H60)</f>
        <v>15.974</v>
      </c>
      <c r="M60" s="88">
        <f t="shared" ref="M60:M66" si="38">ABS(E60/100*I60)</f>
        <v>75.459999999999994</v>
      </c>
      <c r="N60" s="68"/>
    </row>
    <row r="61" spans="1:14" ht="14.1" customHeight="1" x14ac:dyDescent="0.25">
      <c r="A61" s="47"/>
      <c r="B61" s="20" t="s">
        <v>54</v>
      </c>
      <c r="C61" s="4"/>
      <c r="D61" s="69">
        <v>200</v>
      </c>
      <c r="E61" s="69">
        <v>160</v>
      </c>
      <c r="F61" s="69">
        <v>1.8</v>
      </c>
      <c r="G61" s="69">
        <v>0.1</v>
      </c>
      <c r="H61" s="69">
        <v>4.7</v>
      </c>
      <c r="I61" s="68">
        <v>28</v>
      </c>
      <c r="J61" s="88">
        <f t="shared" si="35"/>
        <v>2.8800000000000003</v>
      </c>
      <c r="K61" s="88">
        <f t="shared" si="36"/>
        <v>0.16000000000000003</v>
      </c>
      <c r="L61" s="88">
        <f t="shared" si="37"/>
        <v>7.5200000000000005</v>
      </c>
      <c r="M61" s="88">
        <f t="shared" si="38"/>
        <v>44.800000000000004</v>
      </c>
      <c r="N61" s="68"/>
    </row>
    <row r="62" spans="1:14" ht="14.1" customHeight="1" x14ac:dyDescent="0.25">
      <c r="A62" s="47"/>
      <c r="B62" s="20" t="s">
        <v>35</v>
      </c>
      <c r="C62" s="4"/>
      <c r="D62" s="69">
        <v>10</v>
      </c>
      <c r="E62" s="69">
        <v>8</v>
      </c>
      <c r="F62" s="49">
        <v>1.4</v>
      </c>
      <c r="G62" s="49">
        <v>0.2</v>
      </c>
      <c r="H62" s="49">
        <v>8.1999999999999993</v>
      </c>
      <c r="I62" s="48">
        <v>41</v>
      </c>
      <c r="J62" s="88">
        <f t="shared" si="35"/>
        <v>0.11199999999999999</v>
      </c>
      <c r="K62" s="88">
        <f t="shared" si="36"/>
        <v>1.6E-2</v>
      </c>
      <c r="L62" s="88">
        <f t="shared" si="37"/>
        <v>0.65599999999999992</v>
      </c>
      <c r="M62" s="88">
        <f t="shared" si="38"/>
        <v>3.2800000000000002</v>
      </c>
      <c r="N62" s="68"/>
    </row>
    <row r="63" spans="1:14" ht="14.1" customHeight="1" x14ac:dyDescent="0.25">
      <c r="A63" s="47"/>
      <c r="B63" s="20" t="s">
        <v>36</v>
      </c>
      <c r="C63" s="4"/>
      <c r="D63" s="69">
        <v>20</v>
      </c>
      <c r="E63" s="69">
        <v>16</v>
      </c>
      <c r="F63" s="69">
        <v>1.3</v>
      </c>
      <c r="G63" s="69">
        <v>0.1</v>
      </c>
      <c r="H63" s="69">
        <v>6.9</v>
      </c>
      <c r="I63" s="68">
        <v>35</v>
      </c>
      <c r="J63" s="88">
        <f t="shared" si="35"/>
        <v>0.20800000000000002</v>
      </c>
      <c r="K63" s="88">
        <f t="shared" si="36"/>
        <v>1.6E-2</v>
      </c>
      <c r="L63" s="88">
        <f t="shared" si="37"/>
        <v>1.1040000000000001</v>
      </c>
      <c r="M63" s="88">
        <f t="shared" si="38"/>
        <v>5.6000000000000005</v>
      </c>
      <c r="N63" s="68"/>
    </row>
    <row r="64" spans="1:14" ht="14.1" customHeight="1" x14ac:dyDescent="0.25">
      <c r="A64" s="47"/>
      <c r="B64" s="20" t="s">
        <v>55</v>
      </c>
      <c r="C64" s="4"/>
      <c r="D64" s="69">
        <v>5</v>
      </c>
      <c r="E64" s="69">
        <v>5</v>
      </c>
      <c r="F64" s="69">
        <v>4.8</v>
      </c>
      <c r="G64" s="69">
        <v>0</v>
      </c>
      <c r="H64" s="69">
        <v>19</v>
      </c>
      <c r="I64" s="68">
        <v>102</v>
      </c>
      <c r="J64" s="88">
        <f t="shared" si="35"/>
        <v>0.24</v>
      </c>
      <c r="K64" s="88">
        <f t="shared" si="36"/>
        <v>0</v>
      </c>
      <c r="L64" s="88">
        <f t="shared" si="37"/>
        <v>0.95000000000000007</v>
      </c>
      <c r="M64" s="88">
        <f t="shared" si="38"/>
        <v>5.1000000000000005</v>
      </c>
      <c r="N64" s="68"/>
    </row>
    <row r="65" spans="1:14" ht="14.1" customHeight="1" x14ac:dyDescent="0.25">
      <c r="A65" s="48"/>
      <c r="B65" s="20" t="s">
        <v>37</v>
      </c>
      <c r="C65" s="4"/>
      <c r="D65" s="69">
        <v>2</v>
      </c>
      <c r="E65" s="69">
        <v>2</v>
      </c>
      <c r="F65" s="49">
        <v>0.8</v>
      </c>
      <c r="G65" s="49">
        <v>72.5</v>
      </c>
      <c r="H65" s="49">
        <v>1.3</v>
      </c>
      <c r="I65" s="48">
        <v>661</v>
      </c>
      <c r="J65" s="88">
        <f t="shared" si="35"/>
        <v>1.6E-2</v>
      </c>
      <c r="K65" s="88">
        <f t="shared" si="36"/>
        <v>1.45</v>
      </c>
      <c r="L65" s="88">
        <f t="shared" si="37"/>
        <v>2.6000000000000002E-2</v>
      </c>
      <c r="M65" s="88">
        <f t="shared" si="38"/>
        <v>13.22</v>
      </c>
      <c r="N65" s="68"/>
    </row>
    <row r="66" spans="1:14" ht="14.1" customHeight="1" x14ac:dyDescent="0.25">
      <c r="A66" s="33"/>
      <c r="B66" s="27" t="s">
        <v>38</v>
      </c>
      <c r="C66" s="34"/>
      <c r="D66" s="13">
        <v>4</v>
      </c>
      <c r="E66" s="13">
        <v>4</v>
      </c>
      <c r="F66" s="2">
        <v>0</v>
      </c>
      <c r="G66" s="208">
        <v>99.9</v>
      </c>
      <c r="H66" s="2">
        <v>0</v>
      </c>
      <c r="I66" s="8">
        <v>899</v>
      </c>
      <c r="J66" s="88">
        <f t="shared" si="35"/>
        <v>0</v>
      </c>
      <c r="K66" s="88">
        <f t="shared" si="36"/>
        <v>3.9960000000000004</v>
      </c>
      <c r="L66" s="88">
        <f t="shared" si="37"/>
        <v>0</v>
      </c>
      <c r="M66" s="88">
        <f t="shared" si="38"/>
        <v>35.96</v>
      </c>
      <c r="N66" s="14"/>
    </row>
    <row r="67" spans="1:14" ht="14.1" customHeight="1" x14ac:dyDescent="0.25">
      <c r="A67" s="54"/>
      <c r="B67" s="55" t="s">
        <v>56</v>
      </c>
      <c r="C67" s="54">
        <v>40</v>
      </c>
      <c r="D67" s="284">
        <v>40</v>
      </c>
      <c r="E67" s="284">
        <v>40</v>
      </c>
      <c r="F67" s="284">
        <v>7.7</v>
      </c>
      <c r="G67" s="284">
        <v>3</v>
      </c>
      <c r="H67" s="284">
        <v>50.1</v>
      </c>
      <c r="I67" s="284">
        <v>259</v>
      </c>
      <c r="J67" s="55">
        <f>ABS(E67/100*F67)</f>
        <v>3.08</v>
      </c>
      <c r="K67" s="55">
        <f>ABS(E67/100*G67)</f>
        <v>1.2000000000000002</v>
      </c>
      <c r="L67" s="55">
        <f>ABS(E67/100*H67)</f>
        <v>20.040000000000003</v>
      </c>
      <c r="M67" s="55">
        <f>ABS(E67/100*I67)</f>
        <v>103.60000000000001</v>
      </c>
      <c r="N67" s="284"/>
    </row>
    <row r="68" spans="1:14" ht="14.1" customHeight="1" x14ac:dyDescent="0.25">
      <c r="A68" s="43">
        <v>102</v>
      </c>
      <c r="B68" s="6" t="s">
        <v>57</v>
      </c>
      <c r="C68" s="1">
        <v>200</v>
      </c>
      <c r="D68" s="45"/>
      <c r="E68" s="45"/>
      <c r="F68" s="45"/>
      <c r="G68" s="45"/>
      <c r="H68" s="45"/>
      <c r="I68" s="45"/>
      <c r="J68" s="7">
        <f>SUM(J70:J71)</f>
        <v>9.0000000000000011E-2</v>
      </c>
      <c r="K68" s="7">
        <f>SUM(K70:K71)</f>
        <v>1.0000000000000002E-2</v>
      </c>
      <c r="L68" s="7">
        <f>SUM(L70:L71)</f>
        <v>15.27</v>
      </c>
      <c r="M68" s="7">
        <f>SUM(M70:M71)</f>
        <v>63.249999999999993</v>
      </c>
      <c r="N68" s="44">
        <v>0.06</v>
      </c>
    </row>
    <row r="69" spans="1:14" ht="14.1" customHeight="1" x14ac:dyDescent="0.25">
      <c r="A69" s="47"/>
      <c r="B69" s="20" t="s">
        <v>58</v>
      </c>
      <c r="C69" s="4"/>
      <c r="D69" s="49">
        <v>0.6</v>
      </c>
      <c r="E69" s="49">
        <v>0.6</v>
      </c>
      <c r="F69" s="49"/>
      <c r="G69" s="49"/>
      <c r="H69" s="49"/>
      <c r="I69" s="49"/>
      <c r="J69" s="49"/>
      <c r="K69" s="49"/>
      <c r="L69" s="49"/>
      <c r="M69" s="49"/>
      <c r="N69" s="48"/>
    </row>
    <row r="70" spans="1:14" ht="14.1" customHeight="1" x14ac:dyDescent="0.25">
      <c r="A70" s="47"/>
      <c r="B70" s="20" t="s">
        <v>59</v>
      </c>
      <c r="C70" s="4"/>
      <c r="D70" s="49">
        <v>10</v>
      </c>
      <c r="E70" s="49">
        <v>10</v>
      </c>
      <c r="F70" s="328">
        <v>0.9</v>
      </c>
      <c r="G70" s="328">
        <v>0.1</v>
      </c>
      <c r="H70" s="328">
        <v>3</v>
      </c>
      <c r="I70" s="324">
        <v>34</v>
      </c>
      <c r="J70" s="88">
        <f t="shared" ref="J70:J71" si="39">ABS(E70/100*F70)</f>
        <v>9.0000000000000011E-2</v>
      </c>
      <c r="K70" s="88">
        <f t="shared" ref="K70:K71" si="40">ABS(E70/100*G70)</f>
        <v>1.0000000000000002E-2</v>
      </c>
      <c r="L70" s="88">
        <f t="shared" ref="L70:L71" si="41">ABS(E70/100*H70)</f>
        <v>0.30000000000000004</v>
      </c>
      <c r="M70" s="88">
        <f t="shared" ref="M70:M71" si="42">ABS(E70/100*I70)</f>
        <v>3.4000000000000004</v>
      </c>
      <c r="N70" s="48"/>
    </row>
    <row r="71" spans="1:14" ht="14.1" customHeight="1" x14ac:dyDescent="0.25">
      <c r="A71" s="22"/>
      <c r="B71" s="27" t="s">
        <v>60</v>
      </c>
      <c r="C71" s="39"/>
      <c r="D71" s="2">
        <v>15</v>
      </c>
      <c r="E71" s="2">
        <v>15</v>
      </c>
      <c r="F71" s="314">
        <v>0</v>
      </c>
      <c r="G71" s="314">
        <v>0</v>
      </c>
      <c r="H71" s="314">
        <v>99.8</v>
      </c>
      <c r="I71" s="8">
        <v>399</v>
      </c>
      <c r="J71" s="99">
        <f t="shared" si="39"/>
        <v>0</v>
      </c>
      <c r="K71" s="99">
        <f t="shared" si="40"/>
        <v>0</v>
      </c>
      <c r="L71" s="99">
        <f t="shared" si="41"/>
        <v>14.969999999999999</v>
      </c>
      <c r="M71" s="8">
        <f t="shared" si="42"/>
        <v>59.849999999999994</v>
      </c>
      <c r="N71" s="8"/>
    </row>
    <row r="72" spans="1:14" ht="24" customHeight="1" x14ac:dyDescent="0.25">
      <c r="A72" s="54"/>
      <c r="B72" s="111" t="s">
        <v>61</v>
      </c>
      <c r="C72" s="630"/>
      <c r="D72" s="631"/>
      <c r="E72" s="631"/>
      <c r="F72" s="631"/>
      <c r="G72" s="631"/>
      <c r="H72" s="631"/>
      <c r="I72" s="632"/>
      <c r="J72" s="55">
        <f>ABS(J68+J67+J59)</f>
        <v>8.5860000000000003</v>
      </c>
      <c r="K72" s="55">
        <f t="shared" ref="K72:M72" si="43">ABS(K68+K67+K59)</f>
        <v>7.24</v>
      </c>
      <c r="L72" s="55">
        <f t="shared" si="43"/>
        <v>61.54</v>
      </c>
      <c r="M72" s="55">
        <f t="shared" si="43"/>
        <v>350.27</v>
      </c>
      <c r="N72" s="101"/>
    </row>
    <row r="73" spans="1:14" ht="14.1" customHeight="1" x14ac:dyDescent="0.25">
      <c r="A73" s="627" t="s">
        <v>62</v>
      </c>
      <c r="B73" s="628"/>
      <c r="C73" s="628"/>
      <c r="D73" s="628"/>
      <c r="E73" s="628"/>
      <c r="F73" s="628"/>
      <c r="G73" s="628"/>
      <c r="H73" s="628"/>
      <c r="I73" s="628"/>
      <c r="J73" s="628"/>
      <c r="K73" s="628"/>
      <c r="L73" s="628"/>
      <c r="M73" s="628"/>
      <c r="N73" s="629"/>
    </row>
    <row r="74" spans="1:14" ht="14.1" customHeight="1" x14ac:dyDescent="0.25">
      <c r="A74" s="54">
        <v>105</v>
      </c>
      <c r="B74" s="58" t="s">
        <v>63</v>
      </c>
      <c r="C74" s="114">
        <v>180</v>
      </c>
      <c r="D74" s="115">
        <v>180</v>
      </c>
      <c r="E74" s="115">
        <v>180</v>
      </c>
      <c r="F74" s="116">
        <v>2.9</v>
      </c>
      <c r="G74" s="115">
        <v>2.5</v>
      </c>
      <c r="H74" s="115">
        <v>4</v>
      </c>
      <c r="I74" s="115">
        <v>53</v>
      </c>
      <c r="J74" s="94">
        <f t="shared" ref="J74:J83" si="44">ABS(E74/100*F74)</f>
        <v>5.22</v>
      </c>
      <c r="K74" s="94">
        <f t="shared" ref="K74:K83" si="45">ABS(E74/100*G74)</f>
        <v>4.5</v>
      </c>
      <c r="L74" s="94">
        <f t="shared" ref="L74:L83" si="46">ABS(E74/100*H74)</f>
        <v>7.2</v>
      </c>
      <c r="M74" s="94">
        <f t="shared" ref="M74:M83" si="47">ABS(E74/100*I74)</f>
        <v>95.4</v>
      </c>
      <c r="N74" s="115">
        <v>1.4</v>
      </c>
    </row>
    <row r="75" spans="1:14" ht="14.1" customHeight="1" x14ac:dyDescent="0.25">
      <c r="A75" s="305">
        <v>92</v>
      </c>
      <c r="B75" s="161" t="s">
        <v>97</v>
      </c>
      <c r="C75" s="317">
        <v>80</v>
      </c>
      <c r="D75" s="320"/>
      <c r="E75" s="320"/>
      <c r="F75" s="320"/>
      <c r="G75" s="320"/>
      <c r="H75" s="320"/>
      <c r="I75" s="320"/>
      <c r="J75" s="310">
        <f>SUM(J76:J82)</f>
        <v>7.7877600000000005</v>
      </c>
      <c r="K75" s="310">
        <f>SUM(K76:K82)</f>
        <v>10.2112</v>
      </c>
      <c r="L75" s="310">
        <f>SUM(L76:L82)</f>
        <v>48.382159999999992</v>
      </c>
      <c r="M75" s="310">
        <f>SUM(M76:M82)</f>
        <v>317.28159999999997</v>
      </c>
      <c r="N75" s="307">
        <v>0.36</v>
      </c>
    </row>
    <row r="76" spans="1:14" ht="14.1" customHeight="1" x14ac:dyDescent="0.25">
      <c r="A76" s="306"/>
      <c r="B76" s="24" t="s">
        <v>92</v>
      </c>
      <c r="C76" s="318"/>
      <c r="D76" s="321">
        <v>50</v>
      </c>
      <c r="E76" s="308">
        <v>50</v>
      </c>
      <c r="F76" s="18">
        <v>10.3</v>
      </c>
      <c r="G76" s="321">
        <v>1.1000000000000001</v>
      </c>
      <c r="H76" s="308">
        <v>70.599999999999994</v>
      </c>
      <c r="I76" s="321">
        <v>334</v>
      </c>
      <c r="J76" s="328">
        <f t="shared" ref="J76:J82" si="48">ABS(E76/100*F76)</f>
        <v>5.15</v>
      </c>
      <c r="K76" s="328">
        <f t="shared" ref="K76:K82" si="49">ABS(E76/100*G76)</f>
        <v>0.55000000000000004</v>
      </c>
      <c r="L76" s="324">
        <f t="shared" ref="L76:L82" si="50">ABS(E76/100*H76)</f>
        <v>35.299999999999997</v>
      </c>
      <c r="M76" s="328">
        <f t="shared" ref="M76:M82" si="51">ABS(E76/100*I76)</f>
        <v>167</v>
      </c>
      <c r="N76" s="308"/>
    </row>
    <row r="77" spans="1:14" ht="14.1" customHeight="1" x14ac:dyDescent="0.25">
      <c r="A77" s="306"/>
      <c r="B77" s="24" t="s">
        <v>41</v>
      </c>
      <c r="C77" s="318"/>
      <c r="D77" s="321">
        <v>60</v>
      </c>
      <c r="E77" s="321">
        <v>60</v>
      </c>
      <c r="F77" s="324">
        <v>2.9</v>
      </c>
      <c r="G77" s="328">
        <v>3.2</v>
      </c>
      <c r="H77" s="324">
        <v>4.7</v>
      </c>
      <c r="I77" s="328">
        <v>60</v>
      </c>
      <c r="J77" s="328">
        <f t="shared" si="48"/>
        <v>1.74</v>
      </c>
      <c r="K77" s="328">
        <f t="shared" si="49"/>
        <v>1.92</v>
      </c>
      <c r="L77" s="324">
        <f t="shared" si="50"/>
        <v>2.82</v>
      </c>
      <c r="M77" s="328">
        <f t="shared" si="51"/>
        <v>36</v>
      </c>
      <c r="N77" s="308"/>
    </row>
    <row r="78" spans="1:14" ht="14.1" customHeight="1" x14ac:dyDescent="0.25">
      <c r="A78" s="306"/>
      <c r="B78" s="24" t="s">
        <v>60</v>
      </c>
      <c r="C78" s="318"/>
      <c r="D78" s="321">
        <v>10</v>
      </c>
      <c r="E78" s="308">
        <v>10</v>
      </c>
      <c r="F78" s="156">
        <v>0</v>
      </c>
      <c r="G78" s="156">
        <v>0</v>
      </c>
      <c r="H78" s="28">
        <v>99.8</v>
      </c>
      <c r="I78" s="28">
        <v>399</v>
      </c>
      <c r="J78" s="328">
        <f t="shared" si="48"/>
        <v>0</v>
      </c>
      <c r="K78" s="328">
        <f t="shared" si="49"/>
        <v>0</v>
      </c>
      <c r="L78" s="324">
        <f t="shared" si="50"/>
        <v>9.98</v>
      </c>
      <c r="M78" s="328">
        <f t="shared" si="51"/>
        <v>39.900000000000006</v>
      </c>
      <c r="N78" s="308"/>
    </row>
    <row r="79" spans="1:14" ht="14.1" customHeight="1" x14ac:dyDescent="0.25">
      <c r="A79" s="306"/>
      <c r="B79" s="24" t="s">
        <v>98</v>
      </c>
      <c r="C79" s="318"/>
      <c r="D79" s="321">
        <v>2.5</v>
      </c>
      <c r="E79" s="321">
        <v>2.5</v>
      </c>
      <c r="F79" s="321">
        <v>12.7</v>
      </c>
      <c r="G79" s="321">
        <v>2.7</v>
      </c>
      <c r="H79" s="321">
        <v>8.5</v>
      </c>
      <c r="I79" s="321">
        <v>109</v>
      </c>
      <c r="J79" s="328">
        <f t="shared" si="48"/>
        <v>0.3175</v>
      </c>
      <c r="K79" s="328">
        <f t="shared" si="49"/>
        <v>6.7500000000000004E-2</v>
      </c>
      <c r="L79" s="324">
        <f t="shared" si="50"/>
        <v>0.21250000000000002</v>
      </c>
      <c r="M79" s="328">
        <f t="shared" si="51"/>
        <v>2.7250000000000001</v>
      </c>
      <c r="N79" s="308"/>
    </row>
    <row r="80" spans="1:14" ht="14.1" customHeight="1" x14ac:dyDescent="0.25">
      <c r="A80" s="306"/>
      <c r="B80" s="24" t="s">
        <v>37</v>
      </c>
      <c r="C80" s="318"/>
      <c r="D80" s="321">
        <v>3</v>
      </c>
      <c r="E80" s="321">
        <v>3</v>
      </c>
      <c r="F80" s="328">
        <v>0.8</v>
      </c>
      <c r="G80" s="328">
        <v>72.5</v>
      </c>
      <c r="H80" s="328">
        <v>1.3</v>
      </c>
      <c r="I80" s="324">
        <v>661</v>
      </c>
      <c r="J80" s="328">
        <f t="shared" si="48"/>
        <v>2.4E-2</v>
      </c>
      <c r="K80" s="328">
        <f t="shared" si="49"/>
        <v>2.1749999999999998</v>
      </c>
      <c r="L80" s="324">
        <f t="shared" si="50"/>
        <v>3.9E-2</v>
      </c>
      <c r="M80" s="328">
        <f t="shared" si="51"/>
        <v>19.829999999999998</v>
      </c>
      <c r="N80" s="308"/>
    </row>
    <row r="81" spans="1:14" ht="14.1" customHeight="1" x14ac:dyDescent="0.25">
      <c r="A81" s="306"/>
      <c r="B81" s="24" t="s">
        <v>38</v>
      </c>
      <c r="C81" s="318"/>
      <c r="D81" s="321">
        <v>5</v>
      </c>
      <c r="E81" s="321">
        <v>5</v>
      </c>
      <c r="F81" s="328">
        <v>0</v>
      </c>
      <c r="G81" s="26">
        <v>99.9</v>
      </c>
      <c r="H81" s="328">
        <v>0</v>
      </c>
      <c r="I81" s="324">
        <v>899</v>
      </c>
      <c r="J81" s="328">
        <f t="shared" si="48"/>
        <v>0</v>
      </c>
      <c r="K81" s="328">
        <f t="shared" si="49"/>
        <v>4.995000000000001</v>
      </c>
      <c r="L81" s="324">
        <f t="shared" si="50"/>
        <v>0</v>
      </c>
      <c r="M81" s="328">
        <f t="shared" si="51"/>
        <v>44.95</v>
      </c>
      <c r="N81" s="308"/>
    </row>
    <row r="82" spans="1:14" ht="14.1" customHeight="1" x14ac:dyDescent="0.25">
      <c r="A82" s="306"/>
      <c r="B82" s="24" t="s">
        <v>85</v>
      </c>
      <c r="C82" s="318"/>
      <c r="D82" s="321">
        <v>5</v>
      </c>
      <c r="E82" s="308">
        <v>4.38</v>
      </c>
      <c r="F82" s="18">
        <v>12.7</v>
      </c>
      <c r="G82" s="321">
        <v>11.5</v>
      </c>
      <c r="H82" s="321">
        <v>0.7</v>
      </c>
      <c r="I82" s="321">
        <v>157</v>
      </c>
      <c r="J82" s="328">
        <f t="shared" si="48"/>
        <v>0.55625999999999998</v>
      </c>
      <c r="K82" s="328">
        <f t="shared" si="49"/>
        <v>0.50370000000000004</v>
      </c>
      <c r="L82" s="324">
        <f t="shared" si="50"/>
        <v>3.0659999999999996E-2</v>
      </c>
      <c r="M82" s="328">
        <f t="shared" si="51"/>
        <v>6.8765999999999998</v>
      </c>
      <c r="N82" s="308"/>
    </row>
    <row r="83" spans="1:14" ht="14.1" customHeight="1" x14ac:dyDescent="0.25">
      <c r="A83" s="117"/>
      <c r="B83" s="319" t="s">
        <v>64</v>
      </c>
      <c r="C83" s="329">
        <v>65</v>
      </c>
      <c r="D83" s="331">
        <v>65</v>
      </c>
      <c r="E83" s="331">
        <v>65</v>
      </c>
      <c r="F83" s="335">
        <v>0.4</v>
      </c>
      <c r="G83" s="331">
        <v>0.4</v>
      </c>
      <c r="H83" s="331">
        <v>9.8000000000000007</v>
      </c>
      <c r="I83" s="331">
        <v>47</v>
      </c>
      <c r="J83" s="55">
        <f t="shared" si="44"/>
        <v>0.26</v>
      </c>
      <c r="K83" s="55">
        <f t="shared" si="45"/>
        <v>0.26</v>
      </c>
      <c r="L83" s="55">
        <f t="shared" si="46"/>
        <v>6.370000000000001</v>
      </c>
      <c r="M83" s="55">
        <f t="shared" si="47"/>
        <v>30.55</v>
      </c>
      <c r="N83" s="331">
        <v>3.75</v>
      </c>
    </row>
    <row r="84" spans="1:14" ht="14.1" customHeight="1" x14ac:dyDescent="0.25">
      <c r="A84" s="117"/>
      <c r="B84" s="319" t="s">
        <v>65</v>
      </c>
      <c r="C84" s="652"/>
      <c r="D84" s="653"/>
      <c r="E84" s="653"/>
      <c r="F84" s="653"/>
      <c r="G84" s="653"/>
      <c r="H84" s="653"/>
      <c r="I84" s="654"/>
      <c r="J84" s="120">
        <f>SUM(J83,J75,J74)</f>
        <v>13.267759999999999</v>
      </c>
      <c r="K84" s="120">
        <f>SUM(K83,K75,K74)</f>
        <v>14.9712</v>
      </c>
      <c r="L84" s="120">
        <f>SUM(L83,L75,L74)</f>
        <v>61.952159999999992</v>
      </c>
      <c r="M84" s="120">
        <f>SUM(M83,M75,M74)</f>
        <v>443.23159999999996</v>
      </c>
      <c r="N84" s="330"/>
    </row>
    <row r="85" spans="1:14" ht="14.1" customHeight="1" x14ac:dyDescent="0.25">
      <c r="A85" s="117"/>
      <c r="B85" s="260" t="s">
        <v>181</v>
      </c>
      <c r="C85" s="259">
        <v>6</v>
      </c>
      <c r="D85" s="262">
        <v>6</v>
      </c>
      <c r="E85" s="262">
        <v>6</v>
      </c>
      <c r="F85" s="251"/>
      <c r="G85" s="251"/>
      <c r="H85" s="251"/>
      <c r="I85" s="252"/>
      <c r="J85" s="120"/>
      <c r="K85" s="120"/>
      <c r="L85" s="120"/>
      <c r="M85" s="120"/>
      <c r="N85" s="261"/>
    </row>
    <row r="86" spans="1:14" ht="14.1" customHeight="1" x14ac:dyDescent="0.25">
      <c r="A86" s="117"/>
      <c r="B86" s="58" t="s">
        <v>66</v>
      </c>
      <c r="C86" s="652"/>
      <c r="D86" s="653"/>
      <c r="E86" s="653"/>
      <c r="F86" s="653"/>
      <c r="G86" s="653"/>
      <c r="H86" s="653"/>
      <c r="I86" s="654"/>
      <c r="J86" s="120">
        <f>SUM(J84+J72+J57+J24)</f>
        <v>64.298820000000006</v>
      </c>
      <c r="K86" s="120">
        <f>SUM(K84+K72+K57+K24)</f>
        <v>72.277699999999996</v>
      </c>
      <c r="L86" s="120">
        <f>SUM(L84+L72+L57+L24)</f>
        <v>308.89421999999996</v>
      </c>
      <c r="M86" s="120">
        <f>SUM(M84+M72+M57+M24)</f>
        <v>2160.8721999999998</v>
      </c>
      <c r="N86" s="121"/>
    </row>
  </sheetData>
  <mergeCells count="52">
    <mergeCell ref="C86:I86"/>
    <mergeCell ref="C84:I84"/>
    <mergeCell ref="C57:I57"/>
    <mergeCell ref="A58:N58"/>
    <mergeCell ref="A4:N4"/>
    <mergeCell ref="D5:H5"/>
    <mergeCell ref="A5:C5"/>
    <mergeCell ref="D6:H6"/>
    <mergeCell ref="A6:C6"/>
    <mergeCell ref="J17:J18"/>
    <mergeCell ref="B11:B12"/>
    <mergeCell ref="C24:I24"/>
    <mergeCell ref="A25:N25"/>
    <mergeCell ref="A7:N7"/>
    <mergeCell ref="J8:L8"/>
    <mergeCell ref="J11:J12"/>
    <mergeCell ref="F11:F12"/>
    <mergeCell ref="N11:N12"/>
    <mergeCell ref="A1:N1"/>
    <mergeCell ref="A2:N2"/>
    <mergeCell ref="A3:N3"/>
    <mergeCell ref="A9:E9"/>
    <mergeCell ref="C11:C12"/>
    <mergeCell ref="D11:D12"/>
    <mergeCell ref="E11:E12"/>
    <mergeCell ref="G11:G12"/>
    <mergeCell ref="H11:H12"/>
    <mergeCell ref="I11:I12"/>
    <mergeCell ref="K11:K12"/>
    <mergeCell ref="L11:L12"/>
    <mergeCell ref="M11:M12"/>
    <mergeCell ref="A10:N10"/>
    <mergeCell ref="I5:K5"/>
    <mergeCell ref="L5:O5"/>
    <mergeCell ref="I6:K6"/>
    <mergeCell ref="L6:N6"/>
    <mergeCell ref="F8:H8"/>
    <mergeCell ref="A73:N73"/>
    <mergeCell ref="C72:I72"/>
    <mergeCell ref="D17:D18"/>
    <mergeCell ref="E17:E18"/>
    <mergeCell ref="I17:I18"/>
    <mergeCell ref="N17:N18"/>
    <mergeCell ref="F17:F18"/>
    <mergeCell ref="G17:G18"/>
    <mergeCell ref="H17:H18"/>
    <mergeCell ref="M17:M18"/>
    <mergeCell ref="B17:B18"/>
    <mergeCell ref="A17:A18"/>
    <mergeCell ref="C17:C18"/>
    <mergeCell ref="K17:K18"/>
    <mergeCell ref="L17:L18"/>
  </mergeCells>
  <pageMargins left="0.25" right="0.25" top="0.22916666666666666" bottom="0.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WhiteSpace="0" view="pageLayout" topLeftCell="A43" zoomScale="106" zoomScalePageLayoutView="106" workbookViewId="0">
      <selection activeCell="C62" sqref="C62:I62"/>
    </sheetView>
  </sheetViews>
  <sheetFormatPr defaultRowHeight="14.1" customHeight="1" x14ac:dyDescent="0.25"/>
  <cols>
    <col min="1" max="1" width="4.7109375" style="135" customWidth="1"/>
    <col min="2" max="2" width="21.42578125" style="135" customWidth="1"/>
    <col min="3" max="3" width="8.28515625" style="135" customWidth="1"/>
    <col min="4" max="4" width="7.7109375" style="135" customWidth="1"/>
    <col min="5" max="5" width="9.42578125" style="135" customWidth="1"/>
    <col min="6" max="6" width="9.140625" style="135" customWidth="1"/>
    <col min="7" max="7" width="7.7109375" style="135" customWidth="1"/>
    <col min="8" max="8" width="8.42578125" style="135" customWidth="1"/>
    <col min="9" max="10" width="9.7109375" style="135" customWidth="1"/>
    <col min="11" max="11" width="8.42578125" style="135" customWidth="1"/>
    <col min="12" max="12" width="9.5703125" style="135" customWidth="1"/>
    <col min="13" max="13" width="10.42578125" style="135" customWidth="1"/>
    <col min="14" max="14" width="12.28515625" style="135" customWidth="1"/>
    <col min="15" max="16384" width="9.140625" style="135"/>
  </cols>
  <sheetData>
    <row r="1" spans="1:14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4" ht="14.1" customHeight="1" x14ac:dyDescent="0.25">
      <c r="A2" s="647" t="s">
        <v>0</v>
      </c>
      <c r="B2" s="647"/>
      <c r="C2" s="647"/>
      <c r="D2" s="648" t="s">
        <v>189</v>
      </c>
      <c r="E2" s="648"/>
      <c r="F2" s="648"/>
      <c r="G2" s="648"/>
      <c r="H2" s="648"/>
      <c r="I2" s="647" t="s">
        <v>4</v>
      </c>
      <c r="J2" s="647"/>
      <c r="K2" s="647"/>
      <c r="L2" s="122" t="s">
        <v>5</v>
      </c>
      <c r="M2" s="122"/>
      <c r="N2" s="122"/>
    </row>
    <row r="3" spans="1:14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</row>
    <row r="4" spans="1:14" ht="14.1" customHeight="1" x14ac:dyDescent="0.25">
      <c r="A4" s="693" t="s">
        <v>133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4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4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4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4" ht="27.75" customHeight="1" x14ac:dyDescent="0.25">
      <c r="A8" s="140">
        <v>28</v>
      </c>
      <c r="B8" s="104" t="s">
        <v>167</v>
      </c>
      <c r="C8" s="72">
        <v>200</v>
      </c>
      <c r="D8" s="74"/>
      <c r="E8" s="74"/>
      <c r="F8" s="74"/>
      <c r="G8" s="74"/>
      <c r="H8" s="74"/>
      <c r="I8" s="74"/>
      <c r="J8" s="71">
        <f>SUM(J9:J12)</f>
        <v>6.5659999999999998</v>
      </c>
      <c r="K8" s="71">
        <f t="shared" ref="K8:M8" si="0">SUM(K9:K12)</f>
        <v>6.5100000000000007</v>
      </c>
      <c r="L8" s="71">
        <f t="shared" si="0"/>
        <v>26.166</v>
      </c>
      <c r="M8" s="71">
        <f t="shared" si="0"/>
        <v>190.77</v>
      </c>
      <c r="N8" s="74">
        <v>1.95</v>
      </c>
    </row>
    <row r="9" spans="1:14" ht="14.1" customHeight="1" x14ac:dyDescent="0.25">
      <c r="A9" s="142"/>
      <c r="B9" s="143" t="s">
        <v>134</v>
      </c>
      <c r="C9" s="73"/>
      <c r="D9" s="75">
        <v>20</v>
      </c>
      <c r="E9" s="75">
        <v>20</v>
      </c>
      <c r="F9" s="75">
        <v>11</v>
      </c>
      <c r="G9" s="75">
        <v>1.3</v>
      </c>
      <c r="H9" s="75">
        <v>70.5</v>
      </c>
      <c r="I9" s="75">
        <v>338</v>
      </c>
      <c r="J9" s="88">
        <f>ABS(E9/100*F9)</f>
        <v>2.2000000000000002</v>
      </c>
      <c r="K9" s="88">
        <f>ABS(E9/100*G9)</f>
        <v>0.26</v>
      </c>
      <c r="L9" s="88">
        <f>ABS(E9/100*H9)</f>
        <v>14.100000000000001</v>
      </c>
      <c r="M9" s="88">
        <f>ABS(E9/100*I9)</f>
        <v>67.600000000000009</v>
      </c>
      <c r="N9" s="75"/>
    </row>
    <row r="10" spans="1:14" ht="14.1" customHeight="1" x14ac:dyDescent="0.25">
      <c r="A10" s="142"/>
      <c r="B10" s="75" t="s">
        <v>41</v>
      </c>
      <c r="C10" s="144"/>
      <c r="D10" s="80">
        <v>150</v>
      </c>
      <c r="E10" s="75">
        <v>150</v>
      </c>
      <c r="F10" s="20">
        <v>2.9</v>
      </c>
      <c r="G10" s="88">
        <v>3.2</v>
      </c>
      <c r="H10" s="82">
        <v>4.7</v>
      </c>
      <c r="I10" s="88">
        <v>60</v>
      </c>
      <c r="J10" s="88">
        <f t="shared" ref="J10:J12" si="1">ABS(E10/100*F10)</f>
        <v>4.3499999999999996</v>
      </c>
      <c r="K10" s="88">
        <f t="shared" ref="K10:K12" si="2">ABS(E10/100*G10)</f>
        <v>4.8000000000000007</v>
      </c>
      <c r="L10" s="88">
        <f t="shared" ref="L10:L12" si="3">ABS(E10/100*H10)</f>
        <v>7.0500000000000007</v>
      </c>
      <c r="M10" s="88">
        <f t="shared" ref="M10:M12" si="4">ABS(E10/100*I10)</f>
        <v>90</v>
      </c>
      <c r="N10" s="75"/>
    </row>
    <row r="11" spans="1:14" ht="14.1" customHeight="1" x14ac:dyDescent="0.25">
      <c r="A11" s="142"/>
      <c r="B11" s="75" t="s">
        <v>60</v>
      </c>
      <c r="C11" s="144"/>
      <c r="D11" s="80">
        <v>5</v>
      </c>
      <c r="E11" s="80">
        <v>5</v>
      </c>
      <c r="F11" s="88">
        <v>0</v>
      </c>
      <c r="G11" s="88">
        <v>0</v>
      </c>
      <c r="H11" s="88">
        <v>99.8</v>
      </c>
      <c r="I11" s="82">
        <v>399</v>
      </c>
      <c r="J11" s="88">
        <f t="shared" si="1"/>
        <v>0</v>
      </c>
      <c r="K11" s="88">
        <f t="shared" si="2"/>
        <v>0</v>
      </c>
      <c r="L11" s="88">
        <f t="shared" si="3"/>
        <v>4.99</v>
      </c>
      <c r="M11" s="88">
        <f t="shared" si="4"/>
        <v>19.950000000000003</v>
      </c>
      <c r="N11" s="75"/>
    </row>
    <row r="12" spans="1:14" ht="14.1" customHeight="1" x14ac:dyDescent="0.25">
      <c r="A12" s="32"/>
      <c r="B12" s="80" t="s">
        <v>37</v>
      </c>
      <c r="C12" s="97"/>
      <c r="D12" s="80">
        <v>2</v>
      </c>
      <c r="E12" s="80">
        <v>2</v>
      </c>
      <c r="F12" s="99">
        <v>0.8</v>
      </c>
      <c r="G12" s="99">
        <v>72.5</v>
      </c>
      <c r="H12" s="99">
        <v>1.3</v>
      </c>
      <c r="I12" s="8">
        <v>661</v>
      </c>
      <c r="J12" s="88">
        <f t="shared" si="1"/>
        <v>1.6E-2</v>
      </c>
      <c r="K12" s="88">
        <f t="shared" si="2"/>
        <v>1.45</v>
      </c>
      <c r="L12" s="88">
        <f t="shared" si="3"/>
        <v>2.6000000000000002E-2</v>
      </c>
      <c r="M12" s="88">
        <f t="shared" si="4"/>
        <v>13.22</v>
      </c>
      <c r="N12" s="75"/>
    </row>
    <row r="13" spans="1:14" ht="26.25" customHeight="1" x14ac:dyDescent="0.25">
      <c r="A13" s="86">
        <v>55</v>
      </c>
      <c r="B13" s="124" t="s">
        <v>149</v>
      </c>
      <c r="C13" s="85">
        <v>200</v>
      </c>
      <c r="D13" s="81"/>
      <c r="E13" s="81"/>
      <c r="F13" s="88"/>
      <c r="G13" s="82"/>
      <c r="H13" s="82"/>
      <c r="I13" s="82"/>
      <c r="J13" s="83">
        <f>SUM(J14:J16)</f>
        <v>3.48</v>
      </c>
      <c r="K13" s="83">
        <f>SUM(K14:K16)</f>
        <v>3.84</v>
      </c>
      <c r="L13" s="83">
        <f>SUM(L14:L16)</f>
        <v>20.61</v>
      </c>
      <c r="M13" s="125">
        <f>SUM(M14:M16)</f>
        <v>131.85</v>
      </c>
      <c r="N13" s="81">
        <v>0.9</v>
      </c>
    </row>
    <row r="14" spans="1:14" ht="14.1" customHeight="1" x14ac:dyDescent="0.25">
      <c r="A14" s="86"/>
      <c r="B14" s="3" t="s">
        <v>21</v>
      </c>
      <c r="C14" s="86"/>
      <c r="D14" s="82">
        <v>1.7</v>
      </c>
      <c r="E14" s="82">
        <v>1.7</v>
      </c>
      <c r="F14" s="88"/>
      <c r="G14" s="82"/>
      <c r="H14" s="82"/>
      <c r="I14" s="82"/>
      <c r="J14" s="88">
        <f>ABS(E14/100*F14)</f>
        <v>0</v>
      </c>
      <c r="K14" s="88">
        <f>ABS(E14/100*G14)</f>
        <v>0</v>
      </c>
      <c r="L14" s="88">
        <f>ABS(E14/100*H14)</f>
        <v>0</v>
      </c>
      <c r="M14" s="88">
        <f>ABS(E14/100*I14)</f>
        <v>0</v>
      </c>
      <c r="N14" s="82"/>
    </row>
    <row r="15" spans="1:14" ht="14.1" customHeight="1" x14ac:dyDescent="0.25">
      <c r="A15" s="86"/>
      <c r="B15" s="88" t="s">
        <v>41</v>
      </c>
      <c r="C15" s="4"/>
      <c r="D15" s="82">
        <v>120</v>
      </c>
      <c r="E15" s="82">
        <v>120</v>
      </c>
      <c r="F15" s="20">
        <v>2.9</v>
      </c>
      <c r="G15" s="88">
        <v>3.2</v>
      </c>
      <c r="H15" s="82">
        <v>4.7</v>
      </c>
      <c r="I15" s="88">
        <v>60</v>
      </c>
      <c r="J15" s="88">
        <f t="shared" ref="J15:J16" si="5">ABS(E15/100*F15)</f>
        <v>3.48</v>
      </c>
      <c r="K15" s="88">
        <f t="shared" ref="K15:K16" si="6">ABS(E15/100*G15)</f>
        <v>3.84</v>
      </c>
      <c r="L15" s="88">
        <f t="shared" ref="L15:L16" si="7">ABS(E15/100*H15)</f>
        <v>5.64</v>
      </c>
      <c r="M15" s="88">
        <f t="shared" ref="M15:M16" si="8">ABS(E15/100*I15)</f>
        <v>72</v>
      </c>
      <c r="N15" s="82"/>
    </row>
    <row r="16" spans="1:14" ht="14.1" customHeight="1" x14ac:dyDescent="0.25">
      <c r="A16" s="22"/>
      <c r="B16" s="99" t="s">
        <v>60</v>
      </c>
      <c r="C16" s="132"/>
      <c r="D16" s="8">
        <v>15</v>
      </c>
      <c r="E16" s="8">
        <v>15</v>
      </c>
      <c r="F16" s="99">
        <v>0</v>
      </c>
      <c r="G16" s="99">
        <v>0</v>
      </c>
      <c r="H16" s="99">
        <v>99.8</v>
      </c>
      <c r="I16" s="99">
        <v>399</v>
      </c>
      <c r="J16" s="88">
        <f t="shared" si="5"/>
        <v>0</v>
      </c>
      <c r="K16" s="88">
        <f t="shared" si="6"/>
        <v>0</v>
      </c>
      <c r="L16" s="88">
        <f t="shared" si="7"/>
        <v>14.969999999999999</v>
      </c>
      <c r="M16" s="88">
        <f t="shared" si="8"/>
        <v>59.849999999999994</v>
      </c>
      <c r="N16" s="8"/>
    </row>
    <row r="17" spans="1:14" ht="14.1" customHeight="1" x14ac:dyDescent="0.25">
      <c r="A17" s="85">
        <v>110</v>
      </c>
      <c r="B17" s="12" t="s">
        <v>69</v>
      </c>
      <c r="C17" s="128"/>
      <c r="D17" s="81"/>
      <c r="E17" s="81"/>
      <c r="F17" s="87"/>
      <c r="G17" s="81"/>
      <c r="H17" s="81"/>
      <c r="I17" s="81"/>
      <c r="J17" s="83">
        <f>SUM(J18:J20)</f>
        <v>6.29</v>
      </c>
      <c r="K17" s="83">
        <f>SUM(K18:K20)</f>
        <v>11.870000000000001</v>
      </c>
      <c r="L17" s="83">
        <f>SUM(L18:L20)</f>
        <v>16</v>
      </c>
      <c r="M17" s="125">
        <f>SUM(M18:M20)</f>
        <v>197.20000000000002</v>
      </c>
      <c r="N17" s="81"/>
    </row>
    <row r="18" spans="1:14" ht="14.1" customHeight="1" x14ac:dyDescent="0.25">
      <c r="A18" s="86"/>
      <c r="B18" s="88" t="s">
        <v>83</v>
      </c>
      <c r="C18" s="86">
        <v>10</v>
      </c>
      <c r="D18" s="82">
        <v>10</v>
      </c>
      <c r="E18" s="82">
        <v>10</v>
      </c>
      <c r="F18" s="88">
        <v>0.8</v>
      </c>
      <c r="G18" s="88">
        <v>72.5</v>
      </c>
      <c r="H18" s="88">
        <v>1.3</v>
      </c>
      <c r="I18" s="88">
        <v>661</v>
      </c>
      <c r="J18" s="88">
        <f t="shared" ref="J18:J20" si="9">ABS(E18/100*F18)</f>
        <v>8.0000000000000016E-2</v>
      </c>
      <c r="K18" s="88">
        <f t="shared" ref="K18:K20" si="10">ABS(E18/100*G18)</f>
        <v>7.25</v>
      </c>
      <c r="L18" s="88">
        <f t="shared" ref="L18:L20" si="11">ABS(E18/100*H18)</f>
        <v>0.13</v>
      </c>
      <c r="M18" s="88">
        <f t="shared" ref="M18:M20" si="12">ABS(E18/100*I18)</f>
        <v>66.100000000000009</v>
      </c>
      <c r="N18" s="82"/>
    </row>
    <row r="19" spans="1:14" ht="14.1" customHeight="1" x14ac:dyDescent="0.25">
      <c r="A19" s="86"/>
      <c r="B19" s="88" t="s">
        <v>70</v>
      </c>
      <c r="C19" s="86">
        <v>15</v>
      </c>
      <c r="D19" s="82">
        <v>16</v>
      </c>
      <c r="E19" s="82">
        <v>15</v>
      </c>
      <c r="F19" s="88">
        <v>26</v>
      </c>
      <c r="G19" s="82">
        <v>26</v>
      </c>
      <c r="H19" s="82">
        <v>0</v>
      </c>
      <c r="I19" s="82">
        <v>344</v>
      </c>
      <c r="J19" s="88">
        <f t="shared" si="9"/>
        <v>3.9</v>
      </c>
      <c r="K19" s="88">
        <f t="shared" si="10"/>
        <v>3.9</v>
      </c>
      <c r="L19" s="88">
        <f t="shared" si="11"/>
        <v>0</v>
      </c>
      <c r="M19" s="88">
        <f t="shared" si="12"/>
        <v>51.6</v>
      </c>
      <c r="N19" s="82"/>
    </row>
    <row r="20" spans="1:14" ht="14.1" customHeight="1" x14ac:dyDescent="0.25">
      <c r="A20" s="22"/>
      <c r="B20" s="99" t="s">
        <v>71</v>
      </c>
      <c r="C20" s="22">
        <v>30</v>
      </c>
      <c r="D20" s="8">
        <v>30</v>
      </c>
      <c r="E20" s="8">
        <v>30</v>
      </c>
      <c r="F20" s="99">
        <v>7.7</v>
      </c>
      <c r="G20" s="8">
        <v>2.4</v>
      </c>
      <c r="H20" s="8">
        <v>52.9</v>
      </c>
      <c r="I20" s="8">
        <v>265</v>
      </c>
      <c r="J20" s="99">
        <f t="shared" si="9"/>
        <v>2.31</v>
      </c>
      <c r="K20" s="99">
        <f t="shared" si="10"/>
        <v>0.72</v>
      </c>
      <c r="L20" s="99">
        <f t="shared" si="11"/>
        <v>15.87</v>
      </c>
      <c r="M20" s="8">
        <f t="shared" si="12"/>
        <v>79.5</v>
      </c>
      <c r="N20" s="8"/>
    </row>
    <row r="21" spans="1:14" ht="14.1" customHeight="1" x14ac:dyDescent="0.25">
      <c r="A21" s="32"/>
      <c r="B21" s="148" t="s">
        <v>26</v>
      </c>
      <c r="C21" s="700"/>
      <c r="D21" s="701"/>
      <c r="E21" s="701"/>
      <c r="F21" s="701"/>
      <c r="G21" s="701"/>
      <c r="H21" s="701"/>
      <c r="I21" s="702"/>
      <c r="J21" s="148">
        <f>ABS(J17+J13+J8)</f>
        <v>16.335999999999999</v>
      </c>
      <c r="K21" s="148">
        <f t="shared" ref="K21:M21" si="13">ABS(K17+K13+K8)</f>
        <v>22.220000000000002</v>
      </c>
      <c r="L21" s="148">
        <f t="shared" si="13"/>
        <v>62.775999999999996</v>
      </c>
      <c r="M21" s="148">
        <f t="shared" si="13"/>
        <v>519.82000000000005</v>
      </c>
      <c r="N21" s="160"/>
    </row>
    <row r="22" spans="1:14" ht="14.1" customHeight="1" x14ac:dyDescent="0.25">
      <c r="A22" s="694" t="s">
        <v>30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6"/>
    </row>
    <row r="23" spans="1:14" ht="21" customHeight="1" x14ac:dyDescent="0.25">
      <c r="A23" s="37" t="s">
        <v>211</v>
      </c>
      <c r="B23" s="181" t="s">
        <v>229</v>
      </c>
      <c r="C23" s="96">
        <v>250</v>
      </c>
      <c r="D23" s="79"/>
      <c r="E23" s="79"/>
      <c r="F23" s="79"/>
      <c r="G23" s="79"/>
      <c r="H23" s="79"/>
      <c r="I23" s="79"/>
      <c r="J23" s="76">
        <f>SUM(J24:J31)</f>
        <v>3.6822600000000003</v>
      </c>
      <c r="K23" s="76">
        <f>SUM(K24:K31)</f>
        <v>6.5387000000000004</v>
      </c>
      <c r="L23" s="76">
        <f>SUM(L24:L31)</f>
        <v>20.525659999999995</v>
      </c>
      <c r="M23" s="76">
        <f>SUM(M24:M31)</f>
        <v>156.41659999999999</v>
      </c>
      <c r="N23" s="74">
        <v>11.9</v>
      </c>
    </row>
    <row r="24" spans="1:14" ht="14.1" customHeight="1" x14ac:dyDescent="0.25">
      <c r="A24" s="73"/>
      <c r="B24" s="18" t="s">
        <v>34</v>
      </c>
      <c r="C24" s="97"/>
      <c r="D24" s="80">
        <v>60</v>
      </c>
      <c r="E24" s="80">
        <v>45</v>
      </c>
      <c r="F24" s="88">
        <v>2</v>
      </c>
      <c r="G24" s="88">
        <v>0.4</v>
      </c>
      <c r="H24" s="88">
        <v>16.3</v>
      </c>
      <c r="I24" s="88">
        <v>77</v>
      </c>
      <c r="J24" s="88">
        <f>ABS(E24/100*F24)</f>
        <v>0.9</v>
      </c>
      <c r="K24" s="88">
        <f>ABS(E24/100*G24)</f>
        <v>0.18000000000000002</v>
      </c>
      <c r="L24" s="88">
        <f>ABS(E24/100*H24)</f>
        <v>7.3350000000000009</v>
      </c>
      <c r="M24" s="88">
        <f>ABS(E24/100*I24)</f>
        <v>34.65</v>
      </c>
      <c r="N24" s="75"/>
    </row>
    <row r="25" spans="1:14" ht="14.1" customHeight="1" x14ac:dyDescent="0.25">
      <c r="A25" s="73"/>
      <c r="B25" s="18" t="s">
        <v>92</v>
      </c>
      <c r="C25" s="97"/>
      <c r="D25" s="80">
        <v>15</v>
      </c>
      <c r="E25" s="80">
        <v>15</v>
      </c>
      <c r="F25" s="75">
        <v>10.3</v>
      </c>
      <c r="G25" s="80">
        <v>1.1000000000000001</v>
      </c>
      <c r="H25" s="75">
        <v>70.599999999999994</v>
      </c>
      <c r="I25" s="80">
        <v>334</v>
      </c>
      <c r="J25" s="88">
        <f t="shared" ref="J25:J31" si="14">ABS(E25/100*F25)</f>
        <v>1.5450000000000002</v>
      </c>
      <c r="K25" s="88">
        <f t="shared" ref="K25:K31" si="15">ABS(E25/100*G25)</f>
        <v>0.16500000000000001</v>
      </c>
      <c r="L25" s="88">
        <f t="shared" ref="L25:L31" si="16">ABS(E25/100*H25)</f>
        <v>10.589999999999998</v>
      </c>
      <c r="M25" s="88">
        <f t="shared" ref="M25:M31" si="17">ABS(E25/100*I25)</f>
        <v>50.1</v>
      </c>
      <c r="N25" s="75"/>
    </row>
    <row r="26" spans="1:14" ht="14.1" customHeight="1" x14ac:dyDescent="0.25">
      <c r="A26" s="73"/>
      <c r="B26" s="18" t="s">
        <v>35</v>
      </c>
      <c r="C26" s="97"/>
      <c r="D26" s="80">
        <v>15</v>
      </c>
      <c r="E26" s="80">
        <v>13</v>
      </c>
      <c r="F26" s="88">
        <v>1.4</v>
      </c>
      <c r="G26" s="88">
        <v>0.2</v>
      </c>
      <c r="H26" s="88">
        <v>8.1999999999999993</v>
      </c>
      <c r="I26" s="88">
        <v>41</v>
      </c>
      <c r="J26" s="88">
        <f t="shared" si="14"/>
        <v>0.182</v>
      </c>
      <c r="K26" s="88">
        <f t="shared" si="15"/>
        <v>2.6000000000000002E-2</v>
      </c>
      <c r="L26" s="88">
        <f t="shared" si="16"/>
        <v>1.0659999999999998</v>
      </c>
      <c r="M26" s="88">
        <f t="shared" si="17"/>
        <v>5.33</v>
      </c>
      <c r="N26" s="75"/>
    </row>
    <row r="27" spans="1:14" ht="14.1" customHeight="1" x14ac:dyDescent="0.25">
      <c r="A27" s="73"/>
      <c r="B27" s="18" t="s">
        <v>36</v>
      </c>
      <c r="C27" s="97"/>
      <c r="D27" s="80">
        <v>20</v>
      </c>
      <c r="E27" s="80">
        <v>16</v>
      </c>
      <c r="F27" s="88">
        <v>1.3</v>
      </c>
      <c r="G27" s="88">
        <v>0.1</v>
      </c>
      <c r="H27" s="88">
        <v>6.9</v>
      </c>
      <c r="I27" s="88">
        <v>35</v>
      </c>
      <c r="J27" s="88">
        <f t="shared" si="14"/>
        <v>0.20800000000000002</v>
      </c>
      <c r="K27" s="88">
        <f t="shared" si="15"/>
        <v>1.6E-2</v>
      </c>
      <c r="L27" s="88">
        <f t="shared" si="16"/>
        <v>1.1040000000000001</v>
      </c>
      <c r="M27" s="88">
        <f t="shared" si="17"/>
        <v>5.6000000000000005</v>
      </c>
      <c r="N27" s="75"/>
    </row>
    <row r="28" spans="1:14" ht="14.1" customHeight="1" x14ac:dyDescent="0.25">
      <c r="A28" s="73"/>
      <c r="B28" s="18" t="s">
        <v>85</v>
      </c>
      <c r="C28" s="97"/>
      <c r="D28" s="80">
        <v>5</v>
      </c>
      <c r="E28" s="80">
        <v>4.38</v>
      </c>
      <c r="F28" s="75">
        <v>12.7</v>
      </c>
      <c r="G28" s="80">
        <v>11.5</v>
      </c>
      <c r="H28" s="80">
        <v>0.7</v>
      </c>
      <c r="I28" s="80">
        <v>157</v>
      </c>
      <c r="J28" s="88">
        <f t="shared" si="14"/>
        <v>0.55625999999999998</v>
      </c>
      <c r="K28" s="88">
        <f t="shared" si="15"/>
        <v>0.50370000000000004</v>
      </c>
      <c r="L28" s="88">
        <f t="shared" si="16"/>
        <v>3.0659999999999996E-2</v>
      </c>
      <c r="M28" s="88">
        <f t="shared" si="17"/>
        <v>6.8765999999999998</v>
      </c>
      <c r="N28" s="75"/>
    </row>
    <row r="29" spans="1:14" ht="14.1" customHeight="1" x14ac:dyDescent="0.25">
      <c r="A29" s="75"/>
      <c r="B29" s="18" t="s">
        <v>38</v>
      </c>
      <c r="C29" s="97"/>
      <c r="D29" s="80">
        <v>2</v>
      </c>
      <c r="E29" s="80">
        <v>2</v>
      </c>
      <c r="F29" s="88">
        <v>0</v>
      </c>
      <c r="G29" s="26">
        <v>99.9</v>
      </c>
      <c r="H29" s="88">
        <v>0</v>
      </c>
      <c r="I29" s="82">
        <v>899</v>
      </c>
      <c r="J29" s="88">
        <f t="shared" si="14"/>
        <v>0</v>
      </c>
      <c r="K29" s="88">
        <f t="shared" si="15"/>
        <v>1.9980000000000002</v>
      </c>
      <c r="L29" s="88">
        <f t="shared" si="16"/>
        <v>0</v>
      </c>
      <c r="M29" s="88">
        <f t="shared" si="17"/>
        <v>17.98</v>
      </c>
      <c r="N29" s="75"/>
    </row>
    <row r="30" spans="1:14" ht="14.1" customHeight="1" x14ac:dyDescent="0.25">
      <c r="A30" s="80"/>
      <c r="B30" s="80" t="s">
        <v>37</v>
      </c>
      <c r="C30" s="97"/>
      <c r="D30" s="80">
        <v>2</v>
      </c>
      <c r="E30" s="80">
        <v>2</v>
      </c>
      <c r="F30" s="88">
        <v>0.8</v>
      </c>
      <c r="G30" s="88">
        <v>72.5</v>
      </c>
      <c r="H30" s="88">
        <v>1.3</v>
      </c>
      <c r="I30" s="88">
        <v>661</v>
      </c>
      <c r="J30" s="88">
        <f t="shared" si="14"/>
        <v>1.6E-2</v>
      </c>
      <c r="K30" s="88">
        <f t="shared" si="15"/>
        <v>1.45</v>
      </c>
      <c r="L30" s="88">
        <f t="shared" si="16"/>
        <v>2.6000000000000002E-2</v>
      </c>
      <c r="M30" s="88">
        <f t="shared" si="17"/>
        <v>13.22</v>
      </c>
      <c r="N30" s="75"/>
    </row>
    <row r="31" spans="1:14" ht="14.1" customHeight="1" x14ac:dyDescent="0.25">
      <c r="A31" s="40"/>
      <c r="B31" s="41" t="s">
        <v>72</v>
      </c>
      <c r="C31" s="16"/>
      <c r="D31" s="149">
        <v>11</v>
      </c>
      <c r="E31" s="149">
        <v>11</v>
      </c>
      <c r="F31" s="99">
        <v>2.5</v>
      </c>
      <c r="G31" s="99">
        <v>20</v>
      </c>
      <c r="H31" s="99">
        <v>3.4</v>
      </c>
      <c r="I31" s="99">
        <v>206</v>
      </c>
      <c r="J31" s="99">
        <f t="shared" si="14"/>
        <v>0.27500000000000002</v>
      </c>
      <c r="K31" s="99">
        <f t="shared" si="15"/>
        <v>2.2000000000000002</v>
      </c>
      <c r="L31" s="99">
        <f t="shared" si="16"/>
        <v>0.374</v>
      </c>
      <c r="M31" s="8">
        <f t="shared" si="17"/>
        <v>22.66</v>
      </c>
      <c r="N31" s="14"/>
    </row>
    <row r="32" spans="1:14" ht="19.5" customHeight="1" x14ac:dyDescent="0.25">
      <c r="A32" s="53">
        <v>62</v>
      </c>
      <c r="B32" s="10" t="s">
        <v>194</v>
      </c>
      <c r="C32" s="305">
        <v>70</v>
      </c>
      <c r="D32" s="307"/>
      <c r="E32" s="307"/>
      <c r="F32" s="320"/>
      <c r="G32" s="320"/>
      <c r="H32" s="320"/>
      <c r="I32" s="307"/>
      <c r="J32" s="19">
        <f>SUM(J33:J34)</f>
        <v>22.623999999999999</v>
      </c>
      <c r="K32" s="310">
        <f t="shared" ref="K32:M32" si="18">SUM(K33:K34)</f>
        <v>22.665999999999997</v>
      </c>
      <c r="L32" s="310">
        <f t="shared" si="18"/>
        <v>1.3939999999999999</v>
      </c>
      <c r="M32" s="310">
        <f t="shared" si="18"/>
        <v>299.71000000000004</v>
      </c>
      <c r="N32" s="307">
        <v>3.8</v>
      </c>
    </row>
    <row r="33" spans="1:14" ht="14.1" customHeight="1" x14ac:dyDescent="0.25">
      <c r="A33" s="23"/>
      <c r="B33" s="321" t="s">
        <v>107</v>
      </c>
      <c r="C33" s="318"/>
      <c r="D33" s="321">
        <v>135</v>
      </c>
      <c r="E33" s="308">
        <v>123</v>
      </c>
      <c r="F33" s="321">
        <v>18.2</v>
      </c>
      <c r="G33" s="321">
        <v>18.399999999999999</v>
      </c>
      <c r="H33" s="308">
        <v>0</v>
      </c>
      <c r="I33" s="321">
        <v>238</v>
      </c>
      <c r="J33" s="328">
        <f t="shared" ref="J33:J34" si="19">ABS(E33/100*F33)</f>
        <v>22.385999999999999</v>
      </c>
      <c r="K33" s="328">
        <f t="shared" ref="K33:K34" si="20">ABS(E33/100*G33)</f>
        <v>22.631999999999998</v>
      </c>
      <c r="L33" s="324">
        <f t="shared" ref="L33:L34" si="21">ABS(E33/100*H33)</f>
        <v>0</v>
      </c>
      <c r="M33" s="328">
        <f t="shared" ref="M33:M34" si="22">ABS(E33/100*I33)</f>
        <v>292.74</v>
      </c>
      <c r="N33" s="308"/>
    </row>
    <row r="34" spans="1:14" ht="14.1" customHeight="1" x14ac:dyDescent="0.25">
      <c r="A34" s="40"/>
      <c r="B34" s="333" t="s">
        <v>35</v>
      </c>
      <c r="C34" s="334"/>
      <c r="D34" s="333">
        <v>20</v>
      </c>
      <c r="E34" s="14">
        <v>17</v>
      </c>
      <c r="F34" s="314">
        <v>1.4</v>
      </c>
      <c r="G34" s="314">
        <v>0.2</v>
      </c>
      <c r="H34" s="314">
        <v>8.1999999999999993</v>
      </c>
      <c r="I34" s="314">
        <v>41</v>
      </c>
      <c r="J34" s="314">
        <f t="shared" si="19"/>
        <v>0.23799999999999999</v>
      </c>
      <c r="K34" s="314">
        <f t="shared" si="20"/>
        <v>3.4000000000000002E-2</v>
      </c>
      <c r="L34" s="8">
        <f t="shared" si="21"/>
        <v>1.3939999999999999</v>
      </c>
      <c r="M34" s="8">
        <f t="shared" si="22"/>
        <v>6.9700000000000006</v>
      </c>
      <c r="N34" s="14"/>
    </row>
    <row r="35" spans="1:14" ht="14.1" customHeight="1" x14ac:dyDescent="0.25">
      <c r="A35" s="466">
        <v>59</v>
      </c>
      <c r="B35" s="461" t="s">
        <v>40</v>
      </c>
      <c r="C35" s="466">
        <v>150</v>
      </c>
      <c r="D35" s="459"/>
      <c r="E35" s="459"/>
      <c r="F35" s="459"/>
      <c r="G35" s="459"/>
      <c r="H35" s="459"/>
      <c r="I35" s="459"/>
      <c r="J35" s="461">
        <f>SUM(J36:J38)</f>
        <v>4.1900000000000004</v>
      </c>
      <c r="K35" s="461">
        <f>SUM(K36:K38)</f>
        <v>5.7650000000000006</v>
      </c>
      <c r="L35" s="461">
        <f>SUM(L36:L38)</f>
        <v>24.420000000000005</v>
      </c>
      <c r="M35" s="461">
        <f>SUM(M36:M38)</f>
        <v>167</v>
      </c>
      <c r="N35" s="457">
        <v>30.2</v>
      </c>
    </row>
    <row r="36" spans="1:14" ht="14.1" customHeight="1" x14ac:dyDescent="0.25">
      <c r="A36" s="23"/>
      <c r="B36" s="5" t="s">
        <v>34</v>
      </c>
      <c r="C36" s="467"/>
      <c r="D36" s="460">
        <v>180</v>
      </c>
      <c r="E36" s="460">
        <v>135</v>
      </c>
      <c r="F36" s="471">
        <v>2</v>
      </c>
      <c r="G36" s="471">
        <v>0.4</v>
      </c>
      <c r="H36" s="471">
        <v>16.3</v>
      </c>
      <c r="I36" s="471">
        <v>77</v>
      </c>
      <c r="J36" s="471">
        <f t="shared" ref="J36:J38" si="23">ABS(E36/100*F36)</f>
        <v>2.7</v>
      </c>
      <c r="K36" s="471">
        <f t="shared" ref="K36:K38" si="24">ABS(E36/100*G36)</f>
        <v>0.54</v>
      </c>
      <c r="L36" s="471">
        <f t="shared" ref="L36:L38" si="25">ABS(E36/100*H36)</f>
        <v>22.005000000000003</v>
      </c>
      <c r="M36" s="471">
        <f t="shared" ref="M36:M38" si="26">ABS(E36/100*I36)</f>
        <v>103.95</v>
      </c>
      <c r="N36" s="59"/>
    </row>
    <row r="37" spans="1:14" ht="14.1" customHeight="1" x14ac:dyDescent="0.25">
      <c r="A37" s="23"/>
      <c r="B37" s="5" t="s">
        <v>41</v>
      </c>
      <c r="C37" s="469"/>
      <c r="D37" s="458">
        <v>50</v>
      </c>
      <c r="E37" s="458">
        <v>50</v>
      </c>
      <c r="F37" s="20">
        <v>2.9</v>
      </c>
      <c r="G37" s="471">
        <v>3.2</v>
      </c>
      <c r="H37" s="470">
        <v>4.7</v>
      </c>
      <c r="I37" s="471">
        <v>60</v>
      </c>
      <c r="J37" s="471">
        <f t="shared" si="23"/>
        <v>1.45</v>
      </c>
      <c r="K37" s="471">
        <f t="shared" si="24"/>
        <v>1.6</v>
      </c>
      <c r="L37" s="471">
        <f t="shared" si="25"/>
        <v>2.35</v>
      </c>
      <c r="M37" s="471">
        <f t="shared" si="26"/>
        <v>30</v>
      </c>
      <c r="N37" s="470"/>
    </row>
    <row r="38" spans="1:14" ht="14.1" customHeight="1" x14ac:dyDescent="0.25">
      <c r="A38" s="23"/>
      <c r="B38" s="460" t="s">
        <v>37</v>
      </c>
      <c r="C38" s="469"/>
      <c r="D38" s="18">
        <v>5</v>
      </c>
      <c r="E38" s="458">
        <v>5</v>
      </c>
      <c r="F38" s="471">
        <v>0.8</v>
      </c>
      <c r="G38" s="471">
        <v>72.5</v>
      </c>
      <c r="H38" s="471">
        <v>1.3</v>
      </c>
      <c r="I38" s="470">
        <v>661</v>
      </c>
      <c r="J38" s="471">
        <f t="shared" si="23"/>
        <v>4.0000000000000008E-2</v>
      </c>
      <c r="K38" s="471">
        <f t="shared" si="24"/>
        <v>3.625</v>
      </c>
      <c r="L38" s="471">
        <f t="shared" si="25"/>
        <v>6.5000000000000002E-2</v>
      </c>
      <c r="M38" s="471">
        <f t="shared" si="26"/>
        <v>33.050000000000004</v>
      </c>
      <c r="N38" s="470"/>
    </row>
    <row r="39" spans="1:14" ht="19.5" customHeight="1" x14ac:dyDescent="0.25">
      <c r="A39" s="573">
        <v>8</v>
      </c>
      <c r="B39" s="11" t="s">
        <v>283</v>
      </c>
      <c r="C39" s="573">
        <v>50</v>
      </c>
      <c r="D39" s="568"/>
      <c r="E39" s="568"/>
      <c r="F39" s="575"/>
      <c r="G39" s="427"/>
      <c r="H39" s="427"/>
      <c r="I39" s="575"/>
      <c r="J39" s="570">
        <f>SUM(J40:J41)</f>
        <v>0.57200000000000006</v>
      </c>
      <c r="K39" s="570">
        <f t="shared" ref="K39:M39" si="27">SUM(K40:K41)</f>
        <v>1.9980000000000002</v>
      </c>
      <c r="L39" s="570">
        <f t="shared" si="27"/>
        <v>2.4440000000000004</v>
      </c>
      <c r="M39" s="571">
        <f t="shared" si="27"/>
        <v>30.46</v>
      </c>
      <c r="N39" s="178">
        <v>0.3</v>
      </c>
    </row>
    <row r="40" spans="1:14" ht="14.1" customHeight="1" x14ac:dyDescent="0.25">
      <c r="A40" s="574"/>
      <c r="B40" s="569" t="s">
        <v>227</v>
      </c>
      <c r="C40" s="574"/>
      <c r="D40" s="574">
        <v>60</v>
      </c>
      <c r="E40" s="569">
        <v>52</v>
      </c>
      <c r="F40" s="576">
        <v>1.1000000000000001</v>
      </c>
      <c r="G40" s="428">
        <v>0</v>
      </c>
      <c r="H40" s="576">
        <v>4.7</v>
      </c>
      <c r="I40" s="576">
        <v>24</v>
      </c>
      <c r="J40" s="577">
        <f t="shared" ref="J40:J41" si="28">ABS(E40/100*F40)</f>
        <v>0.57200000000000006</v>
      </c>
      <c r="K40" s="577">
        <f t="shared" ref="K40:K41" si="29">ABS(E40/100*G40)</f>
        <v>0</v>
      </c>
      <c r="L40" s="577">
        <f t="shared" ref="L40:L41" si="30">ABS(E40/100*H40)</f>
        <v>2.4440000000000004</v>
      </c>
      <c r="M40" s="576">
        <f t="shared" ref="M40:M41" si="31">ABS(E40/100*I40)</f>
        <v>12.48</v>
      </c>
      <c r="N40" s="24"/>
    </row>
    <row r="41" spans="1:14" ht="18" customHeight="1" x14ac:dyDescent="0.25">
      <c r="A41" s="32"/>
      <c r="B41" s="14" t="s">
        <v>38</v>
      </c>
      <c r="C41" s="32"/>
      <c r="D41" s="32">
        <v>2</v>
      </c>
      <c r="E41" s="14">
        <v>2</v>
      </c>
      <c r="F41" s="572">
        <v>0</v>
      </c>
      <c r="G41" s="35">
        <v>99.9</v>
      </c>
      <c r="H41" s="572">
        <v>0</v>
      </c>
      <c r="I41" s="8">
        <v>899</v>
      </c>
      <c r="J41" s="572">
        <f t="shared" si="28"/>
        <v>0</v>
      </c>
      <c r="K41" s="572">
        <f t="shared" si="29"/>
        <v>1.9980000000000002</v>
      </c>
      <c r="L41" s="572">
        <f t="shared" si="30"/>
        <v>0</v>
      </c>
      <c r="M41" s="8">
        <f t="shared" si="31"/>
        <v>17.98</v>
      </c>
      <c r="N41" s="580"/>
    </row>
    <row r="42" spans="1:14" ht="24" customHeight="1" x14ac:dyDescent="0.25">
      <c r="A42" s="1">
        <v>100</v>
      </c>
      <c r="B42" s="343" t="s">
        <v>77</v>
      </c>
      <c r="C42" s="347">
        <v>180</v>
      </c>
      <c r="D42" s="353"/>
      <c r="E42" s="353"/>
      <c r="F42" s="357"/>
      <c r="G42" s="353"/>
      <c r="H42" s="353"/>
      <c r="I42" s="353"/>
      <c r="J42" s="359">
        <f>SUM(J43:J45)</f>
        <v>0.28600000000000003</v>
      </c>
      <c r="K42" s="359">
        <f t="shared" ref="K42:M42" si="32">SUM(K43:K45)</f>
        <v>0.20600000000000002</v>
      </c>
      <c r="L42" s="359">
        <f t="shared" si="32"/>
        <v>20.071999999999999</v>
      </c>
      <c r="M42" s="359">
        <f t="shared" si="32"/>
        <v>86.28</v>
      </c>
      <c r="N42" s="353">
        <v>3.08</v>
      </c>
    </row>
    <row r="43" spans="1:14" ht="14.1" customHeight="1" x14ac:dyDescent="0.25">
      <c r="A43" s="4"/>
      <c r="B43" s="354" t="s">
        <v>78</v>
      </c>
      <c r="C43" s="20"/>
      <c r="D43" s="358">
        <v>54</v>
      </c>
      <c r="E43" s="358">
        <v>49</v>
      </c>
      <c r="F43" s="358">
        <v>0.4</v>
      </c>
      <c r="G43" s="358">
        <v>0.4</v>
      </c>
      <c r="H43" s="358">
        <v>9.8000000000000007</v>
      </c>
      <c r="I43" s="358">
        <v>47</v>
      </c>
      <c r="J43" s="358">
        <f t="shared" ref="J43:J45" si="33">ABS(E43/100*F43)</f>
        <v>0.19600000000000001</v>
      </c>
      <c r="K43" s="358">
        <f t="shared" ref="K43:K45" si="34">ABS(E43/100*G43)</f>
        <v>0.19600000000000001</v>
      </c>
      <c r="L43" s="354">
        <f t="shared" ref="L43:L45" si="35">ABS(E43/100*H43)</f>
        <v>4.8020000000000005</v>
      </c>
      <c r="M43" s="358">
        <f t="shared" ref="M43:M45" si="36">ABS(E43/100*I43)</f>
        <v>23.03</v>
      </c>
      <c r="N43" s="354"/>
    </row>
    <row r="44" spans="1:14" ht="14.1" customHeight="1" x14ac:dyDescent="0.25">
      <c r="A44" s="4"/>
      <c r="B44" s="354" t="s">
        <v>59</v>
      </c>
      <c r="C44" s="20"/>
      <c r="D44" s="358">
        <v>10</v>
      </c>
      <c r="E44" s="358">
        <v>10</v>
      </c>
      <c r="F44" s="358">
        <v>0.9</v>
      </c>
      <c r="G44" s="358">
        <v>0.1</v>
      </c>
      <c r="H44" s="358">
        <v>3</v>
      </c>
      <c r="I44" s="358">
        <v>34</v>
      </c>
      <c r="J44" s="358">
        <f t="shared" si="33"/>
        <v>9.0000000000000011E-2</v>
      </c>
      <c r="K44" s="358">
        <f t="shared" si="34"/>
        <v>1.0000000000000002E-2</v>
      </c>
      <c r="L44" s="354">
        <f t="shared" si="35"/>
        <v>0.30000000000000004</v>
      </c>
      <c r="M44" s="358">
        <f t="shared" si="36"/>
        <v>3.4000000000000004</v>
      </c>
      <c r="N44" s="354"/>
    </row>
    <row r="45" spans="1:14" ht="14.1" customHeight="1" x14ac:dyDescent="0.25">
      <c r="A45" s="4"/>
      <c r="B45" s="354" t="s">
        <v>60</v>
      </c>
      <c r="C45" s="20"/>
      <c r="D45" s="358">
        <v>15</v>
      </c>
      <c r="E45" s="358">
        <v>15</v>
      </c>
      <c r="F45" s="358">
        <v>0</v>
      </c>
      <c r="G45" s="358">
        <v>0</v>
      </c>
      <c r="H45" s="358">
        <v>99.8</v>
      </c>
      <c r="I45" s="358">
        <v>399</v>
      </c>
      <c r="J45" s="358">
        <f t="shared" si="33"/>
        <v>0</v>
      </c>
      <c r="K45" s="358">
        <f t="shared" si="34"/>
        <v>0</v>
      </c>
      <c r="L45" s="354">
        <f t="shared" si="35"/>
        <v>14.969999999999999</v>
      </c>
      <c r="M45" s="358">
        <f t="shared" si="36"/>
        <v>59.849999999999994</v>
      </c>
      <c r="N45" s="354"/>
    </row>
    <row r="46" spans="1:14" ht="14.1" customHeight="1" x14ac:dyDescent="0.25">
      <c r="A46" s="4"/>
      <c r="B46" s="8" t="s">
        <v>79</v>
      </c>
      <c r="C46" s="20"/>
      <c r="D46" s="358">
        <v>0.05</v>
      </c>
      <c r="E46" s="358">
        <v>0.05</v>
      </c>
      <c r="F46" s="358"/>
      <c r="G46" s="358"/>
      <c r="H46" s="358"/>
      <c r="I46" s="358"/>
      <c r="J46" s="344"/>
      <c r="K46" s="344"/>
      <c r="L46" s="344"/>
      <c r="M46" s="8"/>
      <c r="N46" s="354"/>
    </row>
    <row r="47" spans="1:14" ht="14.1" customHeight="1" x14ac:dyDescent="0.25">
      <c r="A47" s="151"/>
      <c r="B47" s="152" t="s">
        <v>49</v>
      </c>
      <c r="C47" s="153">
        <v>50</v>
      </c>
      <c r="D47" s="116">
        <v>50</v>
      </c>
      <c r="E47" s="116">
        <v>50</v>
      </c>
      <c r="F47" s="129">
        <v>7.9</v>
      </c>
      <c r="G47" s="109">
        <v>1</v>
      </c>
      <c r="H47" s="109">
        <v>48.3</v>
      </c>
      <c r="I47" s="94">
        <v>235</v>
      </c>
      <c r="J47" s="112">
        <f>ABS(E47/100*F47)</f>
        <v>3.95</v>
      </c>
      <c r="K47" s="112">
        <f>ABS(E47/100*G47)</f>
        <v>0.5</v>
      </c>
      <c r="L47" s="55">
        <f>ABS(E47/100*H47)</f>
        <v>24.15</v>
      </c>
      <c r="M47" s="55">
        <f>ABS(E47/100*I47)</f>
        <v>117.5</v>
      </c>
      <c r="N47" s="54"/>
    </row>
    <row r="48" spans="1:14" ht="14.1" customHeight="1" x14ac:dyDescent="0.25">
      <c r="A48" s="158"/>
      <c r="B48" s="120" t="s">
        <v>50</v>
      </c>
      <c r="C48" s="652"/>
      <c r="D48" s="653"/>
      <c r="E48" s="653"/>
      <c r="F48" s="653"/>
      <c r="G48" s="653"/>
      <c r="H48" s="653"/>
      <c r="I48" s="654"/>
      <c r="J48" s="159">
        <f>ABS(J47+J42+J39+J35+J23+J32)</f>
        <v>35.304259999999999</v>
      </c>
      <c r="K48" s="159">
        <f>ABS(K47+K42+K39+K35+K23+K32)</f>
        <v>37.673699999999997</v>
      </c>
      <c r="L48" s="159">
        <f>ABS(L47+L42+L39+L35+L23+L32)</f>
        <v>93.005660000000006</v>
      </c>
      <c r="M48" s="120">
        <f>ABS(M47+M42+M39+M35+M23+M32)</f>
        <v>857.36660000000006</v>
      </c>
      <c r="N48" s="160"/>
    </row>
    <row r="49" spans="1:14" ht="14.1" customHeight="1" x14ac:dyDescent="0.25">
      <c r="A49" s="694" t="s">
        <v>51</v>
      </c>
      <c r="B49" s="695"/>
      <c r="C49" s="695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6"/>
    </row>
    <row r="50" spans="1:14" ht="26.25" customHeight="1" x14ac:dyDescent="0.25">
      <c r="A50" s="140">
        <v>11</v>
      </c>
      <c r="B50" s="104" t="s">
        <v>230</v>
      </c>
      <c r="C50" s="351">
        <v>120</v>
      </c>
      <c r="D50" s="337"/>
      <c r="E50" s="337"/>
      <c r="F50" s="337"/>
      <c r="G50" s="337"/>
      <c r="H50" s="337"/>
      <c r="I50" s="337"/>
      <c r="J50" s="342">
        <f>SUM(J51:J53)</f>
        <v>1.56</v>
      </c>
      <c r="K50" s="504">
        <f t="shared" ref="K50:M50" si="37">SUM(K51:K53)</f>
        <v>2.1180000000000003</v>
      </c>
      <c r="L50" s="504">
        <f t="shared" si="37"/>
        <v>13.27</v>
      </c>
      <c r="M50" s="504">
        <f t="shared" si="37"/>
        <v>79.930000000000007</v>
      </c>
      <c r="N50" s="337">
        <v>1.5</v>
      </c>
    </row>
    <row r="51" spans="1:14" ht="15.75" customHeight="1" x14ac:dyDescent="0.25">
      <c r="A51" s="142"/>
      <c r="B51" s="143" t="s">
        <v>38</v>
      </c>
      <c r="C51" s="507"/>
      <c r="D51" s="501">
        <v>2</v>
      </c>
      <c r="E51" s="501">
        <v>2</v>
      </c>
      <c r="F51" s="509">
        <v>0</v>
      </c>
      <c r="G51" s="26">
        <v>99.9</v>
      </c>
      <c r="H51" s="509">
        <v>0</v>
      </c>
      <c r="I51" s="508">
        <v>899</v>
      </c>
      <c r="J51" s="509">
        <f t="shared" ref="J51" si="38">ABS(E51/100*F51)</f>
        <v>0</v>
      </c>
      <c r="K51" s="509">
        <f t="shared" ref="K51" si="39">ABS(E51/100*G51)</f>
        <v>1.9980000000000002</v>
      </c>
      <c r="L51" s="509">
        <f t="shared" ref="L51" si="40">ABS(E51/100*H51)</f>
        <v>0</v>
      </c>
      <c r="M51" s="509">
        <f t="shared" ref="M51" si="41">ABS(E51/100*I51)</f>
        <v>17.98</v>
      </c>
      <c r="N51" s="501"/>
    </row>
    <row r="52" spans="1:14" ht="14.1" customHeight="1" x14ac:dyDescent="0.25">
      <c r="A52" s="142"/>
      <c r="B52" s="143" t="s">
        <v>36</v>
      </c>
      <c r="C52" s="352"/>
      <c r="D52" s="338">
        <v>150</v>
      </c>
      <c r="E52" s="338">
        <v>120</v>
      </c>
      <c r="F52" s="358">
        <v>1.3</v>
      </c>
      <c r="G52" s="358">
        <v>0.1</v>
      </c>
      <c r="H52" s="358">
        <v>6.9</v>
      </c>
      <c r="I52" s="358">
        <v>35</v>
      </c>
      <c r="J52" s="358">
        <f>ABS(E52/100*F52)</f>
        <v>1.56</v>
      </c>
      <c r="K52" s="358">
        <f>ABS(E52/100*G52)</f>
        <v>0.12</v>
      </c>
      <c r="L52" s="354">
        <f>ABS(E52/100*H52)</f>
        <v>8.2799999999999994</v>
      </c>
      <c r="M52" s="358">
        <f>ABS(E52/100*I52)</f>
        <v>42</v>
      </c>
      <c r="N52" s="338"/>
    </row>
    <row r="53" spans="1:14" ht="14.1" customHeight="1" x14ac:dyDescent="0.25">
      <c r="A53" s="142"/>
      <c r="B53" s="338" t="s">
        <v>60</v>
      </c>
      <c r="C53" s="144"/>
      <c r="D53" s="340">
        <v>5</v>
      </c>
      <c r="E53" s="338">
        <v>5</v>
      </c>
      <c r="F53" s="358">
        <v>0</v>
      </c>
      <c r="G53" s="358">
        <v>0</v>
      </c>
      <c r="H53" s="358">
        <v>99.8</v>
      </c>
      <c r="I53" s="358">
        <v>399</v>
      </c>
      <c r="J53" s="358">
        <f>ABS(E53/100*F53)</f>
        <v>0</v>
      </c>
      <c r="K53" s="358">
        <f>ABS(E53/100*G53)</f>
        <v>0</v>
      </c>
      <c r="L53" s="354">
        <f>ABS(E53/100*H53)</f>
        <v>4.99</v>
      </c>
      <c r="M53" s="358">
        <f>ABS(E53/100*I53)</f>
        <v>19.950000000000003</v>
      </c>
      <c r="N53" s="338"/>
    </row>
    <row r="54" spans="1:14" ht="14.1" customHeight="1" x14ac:dyDescent="0.25">
      <c r="A54" s="72">
        <v>88</v>
      </c>
      <c r="B54" s="19" t="s">
        <v>136</v>
      </c>
      <c r="C54" s="96">
        <v>150</v>
      </c>
      <c r="D54" s="79"/>
      <c r="E54" s="79"/>
      <c r="F54" s="79"/>
      <c r="G54" s="79"/>
      <c r="H54" s="79"/>
      <c r="I54" s="74"/>
      <c r="J54" s="71">
        <f>SUM(J55:J59)</f>
        <v>21.155259999999998</v>
      </c>
      <c r="K54" s="71">
        <f t="shared" ref="K54:M54" si="42">SUM(K55:K59)</f>
        <v>11.953700000000001</v>
      </c>
      <c r="L54" s="71">
        <f t="shared" si="42"/>
        <v>28.703660000000003</v>
      </c>
      <c r="M54" s="71">
        <f t="shared" si="42"/>
        <v>311.1266</v>
      </c>
      <c r="N54" s="74">
        <v>0.49</v>
      </c>
    </row>
    <row r="55" spans="1:14" ht="14.1" customHeight="1" x14ac:dyDescent="0.25">
      <c r="A55" s="73"/>
      <c r="B55" s="18" t="s">
        <v>84</v>
      </c>
      <c r="C55" s="97"/>
      <c r="D55" s="80">
        <v>100</v>
      </c>
      <c r="E55" s="80">
        <v>100</v>
      </c>
      <c r="F55" s="75">
        <v>18</v>
      </c>
      <c r="G55" s="75">
        <v>9</v>
      </c>
      <c r="H55" s="75">
        <v>3</v>
      </c>
      <c r="I55" s="75">
        <v>169</v>
      </c>
      <c r="J55" s="88">
        <f t="shared" ref="J55:J59" si="43">ABS(E55/100*F55)</f>
        <v>18</v>
      </c>
      <c r="K55" s="88">
        <f t="shared" ref="K55:K59" si="44">ABS(E55/100*G55)</f>
        <v>9</v>
      </c>
      <c r="L55" s="88">
        <f t="shared" ref="L55:L59" si="45">ABS(E55/100*H55)</f>
        <v>3</v>
      </c>
      <c r="M55" s="88">
        <f t="shared" ref="M55:M59" si="46">ABS(E55/100*I55)</f>
        <v>169</v>
      </c>
      <c r="N55" s="75"/>
    </row>
    <row r="56" spans="1:14" ht="14.1" customHeight="1" x14ac:dyDescent="0.25">
      <c r="A56" s="73"/>
      <c r="B56" s="18" t="s">
        <v>60</v>
      </c>
      <c r="C56" s="97"/>
      <c r="D56" s="80">
        <v>8</v>
      </c>
      <c r="E56" s="80">
        <v>8</v>
      </c>
      <c r="F56" s="88">
        <v>0</v>
      </c>
      <c r="G56" s="88">
        <v>0</v>
      </c>
      <c r="H56" s="88">
        <v>99.8</v>
      </c>
      <c r="I56" s="88">
        <v>399</v>
      </c>
      <c r="J56" s="88">
        <f t="shared" si="43"/>
        <v>0</v>
      </c>
      <c r="K56" s="88">
        <f t="shared" si="44"/>
        <v>0</v>
      </c>
      <c r="L56" s="88">
        <f t="shared" si="45"/>
        <v>7.984</v>
      </c>
      <c r="M56" s="88">
        <f t="shared" si="46"/>
        <v>31.92</v>
      </c>
      <c r="N56" s="75"/>
    </row>
    <row r="57" spans="1:14" ht="14.1" customHeight="1" x14ac:dyDescent="0.25">
      <c r="A57" s="73"/>
      <c r="B57" s="18" t="s">
        <v>92</v>
      </c>
      <c r="C57" s="97"/>
      <c r="D57" s="80">
        <v>25</v>
      </c>
      <c r="E57" s="80">
        <v>25</v>
      </c>
      <c r="F57" s="75">
        <v>10.3</v>
      </c>
      <c r="G57" s="80">
        <v>1.1000000000000001</v>
      </c>
      <c r="H57" s="75">
        <v>70.599999999999994</v>
      </c>
      <c r="I57" s="80">
        <v>334</v>
      </c>
      <c r="J57" s="88">
        <f t="shared" si="43"/>
        <v>2.5750000000000002</v>
      </c>
      <c r="K57" s="88">
        <f t="shared" si="44"/>
        <v>0.27500000000000002</v>
      </c>
      <c r="L57" s="88">
        <f t="shared" si="45"/>
        <v>17.649999999999999</v>
      </c>
      <c r="M57" s="88">
        <f t="shared" si="46"/>
        <v>83.5</v>
      </c>
      <c r="N57" s="75"/>
    </row>
    <row r="58" spans="1:14" ht="14.1" customHeight="1" x14ac:dyDescent="0.25">
      <c r="A58" s="73"/>
      <c r="B58" s="18" t="s">
        <v>85</v>
      </c>
      <c r="C58" s="97"/>
      <c r="D58" s="80">
        <v>5</v>
      </c>
      <c r="E58" s="80">
        <v>4.38</v>
      </c>
      <c r="F58" s="75">
        <v>12.7</v>
      </c>
      <c r="G58" s="80">
        <v>11.5</v>
      </c>
      <c r="H58" s="80">
        <v>0.7</v>
      </c>
      <c r="I58" s="80">
        <v>157</v>
      </c>
      <c r="J58" s="88">
        <f t="shared" si="43"/>
        <v>0.55625999999999998</v>
      </c>
      <c r="K58" s="88">
        <f t="shared" si="44"/>
        <v>0.50370000000000004</v>
      </c>
      <c r="L58" s="88">
        <f t="shared" si="45"/>
        <v>3.0659999999999996E-2</v>
      </c>
      <c r="M58" s="88">
        <f t="shared" si="46"/>
        <v>6.8765999999999998</v>
      </c>
      <c r="N58" s="75"/>
    </row>
    <row r="59" spans="1:14" ht="14.1" customHeight="1" x14ac:dyDescent="0.25">
      <c r="A59" s="73"/>
      <c r="B59" s="18" t="s">
        <v>37</v>
      </c>
      <c r="C59" s="97"/>
      <c r="D59" s="80">
        <v>3</v>
      </c>
      <c r="E59" s="80">
        <v>3</v>
      </c>
      <c r="F59" s="88">
        <v>0.8</v>
      </c>
      <c r="G59" s="88">
        <v>72.5</v>
      </c>
      <c r="H59" s="88">
        <v>1.3</v>
      </c>
      <c r="I59" s="88">
        <v>661</v>
      </c>
      <c r="J59" s="88">
        <f t="shared" si="43"/>
        <v>2.4E-2</v>
      </c>
      <c r="K59" s="88">
        <f t="shared" si="44"/>
        <v>2.1749999999999998</v>
      </c>
      <c r="L59" s="88">
        <f t="shared" si="45"/>
        <v>3.9E-2</v>
      </c>
      <c r="M59" s="88">
        <f t="shared" si="46"/>
        <v>19.829999999999998</v>
      </c>
      <c r="N59" s="75"/>
    </row>
    <row r="60" spans="1:14" ht="14.1" customHeight="1" x14ac:dyDescent="0.25">
      <c r="A60" s="620">
        <v>95</v>
      </c>
      <c r="B60" s="6" t="s">
        <v>286</v>
      </c>
      <c r="C60" s="1">
        <v>200</v>
      </c>
      <c r="D60" s="625">
        <v>200</v>
      </c>
      <c r="E60" s="625">
        <v>200</v>
      </c>
      <c r="F60" s="625">
        <v>0.5</v>
      </c>
      <c r="G60" s="625">
        <v>0.1</v>
      </c>
      <c r="H60" s="625">
        <v>10.1</v>
      </c>
      <c r="I60" s="625">
        <v>46</v>
      </c>
      <c r="J60" s="623">
        <v>0.5</v>
      </c>
      <c r="K60" s="623">
        <v>0.1</v>
      </c>
      <c r="L60" s="623">
        <v>10.1</v>
      </c>
      <c r="M60" s="623">
        <v>46</v>
      </c>
      <c r="N60" s="624">
        <v>24</v>
      </c>
    </row>
    <row r="61" spans="1:14" ht="14.1" customHeight="1" x14ac:dyDescent="0.25">
      <c r="A61" s="54"/>
      <c r="B61" s="112" t="s">
        <v>56</v>
      </c>
      <c r="C61" s="110">
        <v>20</v>
      </c>
      <c r="D61" s="129">
        <v>20</v>
      </c>
      <c r="E61" s="94">
        <v>20</v>
      </c>
      <c r="F61" s="133">
        <v>7.7</v>
      </c>
      <c r="G61" s="94">
        <v>3</v>
      </c>
      <c r="H61" s="94">
        <v>50.1</v>
      </c>
      <c r="I61" s="94">
        <v>259</v>
      </c>
      <c r="J61" s="112">
        <f>ABS(E61/100*F61)</f>
        <v>1.54</v>
      </c>
      <c r="K61" s="112">
        <f>ABS(E61/100*G61)</f>
        <v>0.60000000000000009</v>
      </c>
      <c r="L61" s="55">
        <f>ABS(E61/100*H61)</f>
        <v>10.020000000000001</v>
      </c>
      <c r="M61" s="55">
        <f>ABS(E61/100*I61)</f>
        <v>51.800000000000004</v>
      </c>
      <c r="N61" s="94"/>
    </row>
    <row r="62" spans="1:14" ht="24.75" customHeight="1" x14ac:dyDescent="0.25">
      <c r="A62" s="32"/>
      <c r="B62" s="157" t="s">
        <v>61</v>
      </c>
      <c r="C62" s="652"/>
      <c r="D62" s="653"/>
      <c r="E62" s="653"/>
      <c r="F62" s="653"/>
      <c r="G62" s="653"/>
      <c r="H62" s="653"/>
      <c r="I62" s="654"/>
      <c r="J62" s="148">
        <f>ABS(J54+J60+J61+J50)</f>
        <v>24.755259999999996</v>
      </c>
      <c r="K62" s="148">
        <f>ABS(K54+K60+K61+K50)</f>
        <v>14.771700000000001</v>
      </c>
      <c r="L62" s="148">
        <f>ABS(L54+L60+L61+L50)</f>
        <v>62.09366</v>
      </c>
      <c r="M62" s="148">
        <f>ABS(M54+M60+M61+M50)</f>
        <v>488.85660000000001</v>
      </c>
      <c r="N62" s="160"/>
    </row>
    <row r="63" spans="1:14" ht="14.1" customHeight="1" x14ac:dyDescent="0.25">
      <c r="A63" s="690" t="s">
        <v>62</v>
      </c>
      <c r="B63" s="691"/>
      <c r="C63" s="691"/>
      <c r="D63" s="691"/>
      <c r="E63" s="691"/>
      <c r="F63" s="691"/>
      <c r="G63" s="691"/>
      <c r="H63" s="691"/>
      <c r="I63" s="691"/>
      <c r="J63" s="691"/>
      <c r="K63" s="691"/>
      <c r="L63" s="691"/>
      <c r="M63" s="691"/>
      <c r="N63" s="692"/>
    </row>
    <row r="64" spans="1:14" ht="14.1" customHeight="1" x14ac:dyDescent="0.25">
      <c r="A64" s="54">
        <v>105</v>
      </c>
      <c r="B64" s="112" t="s">
        <v>82</v>
      </c>
      <c r="C64" s="54">
        <v>180</v>
      </c>
      <c r="D64" s="94">
        <v>180</v>
      </c>
      <c r="E64" s="94">
        <v>180</v>
      </c>
      <c r="F64" s="129">
        <v>2.8</v>
      </c>
      <c r="G64" s="94">
        <v>4</v>
      </c>
      <c r="H64" s="94">
        <v>4.2</v>
      </c>
      <c r="I64" s="94">
        <v>67</v>
      </c>
      <c r="J64" s="55">
        <f>ABS(E64/100*F64)</f>
        <v>5.04</v>
      </c>
      <c r="K64" s="55">
        <f>ABS(E64/100*G64)</f>
        <v>7.2</v>
      </c>
      <c r="L64" s="55">
        <f>ABS(E64/100*H64)</f>
        <v>7.5600000000000005</v>
      </c>
      <c r="M64" s="55">
        <f>ABS(E64/100*I64)</f>
        <v>120.60000000000001</v>
      </c>
      <c r="N64" s="94">
        <v>1.4</v>
      </c>
    </row>
    <row r="65" spans="1:14" ht="14.1" customHeight="1" x14ac:dyDescent="0.25">
      <c r="A65" s="94"/>
      <c r="B65" s="112" t="s">
        <v>56</v>
      </c>
      <c r="C65" s="54">
        <v>30</v>
      </c>
      <c r="D65" s="94">
        <v>30</v>
      </c>
      <c r="E65" s="94">
        <v>30</v>
      </c>
      <c r="F65" s="133">
        <v>7.7</v>
      </c>
      <c r="G65" s="94">
        <v>3</v>
      </c>
      <c r="H65" s="94">
        <v>50.1</v>
      </c>
      <c r="I65" s="94">
        <v>259</v>
      </c>
      <c r="J65" s="55">
        <f t="shared" ref="J65" si="47">ABS(E65/100*F65)</f>
        <v>2.31</v>
      </c>
      <c r="K65" s="55">
        <f t="shared" ref="K65" si="48">ABS(E65/100*G65)</f>
        <v>0.89999999999999991</v>
      </c>
      <c r="L65" s="55">
        <f t="shared" ref="L65" si="49">ABS(E65/100*H65)</f>
        <v>15.03</v>
      </c>
      <c r="M65" s="55">
        <f t="shared" ref="M65" si="50">ABS(E65/100*I65)</f>
        <v>77.7</v>
      </c>
      <c r="N65" s="94"/>
    </row>
    <row r="66" spans="1:14" ht="14.1" customHeight="1" x14ac:dyDescent="0.25">
      <c r="A66" s="250" t="s">
        <v>215</v>
      </c>
      <c r="B66" s="491" t="s">
        <v>155</v>
      </c>
      <c r="C66" s="486">
        <v>110</v>
      </c>
      <c r="D66" s="488"/>
      <c r="E66" s="488"/>
      <c r="F66" s="488"/>
      <c r="G66" s="479"/>
      <c r="H66" s="488"/>
      <c r="I66" s="488"/>
      <c r="J66" s="491">
        <f>SUM(J67:J68)</f>
        <v>0.44000000000000006</v>
      </c>
      <c r="K66" s="491">
        <f t="shared" ref="K66:M66" si="51">SUM(K67:K68)</f>
        <v>0.44000000000000006</v>
      </c>
      <c r="L66" s="491">
        <f t="shared" si="51"/>
        <v>12.776000000000002</v>
      </c>
      <c r="M66" s="491">
        <f t="shared" si="51"/>
        <v>59.680000000000007</v>
      </c>
      <c r="N66" s="479">
        <v>3.75</v>
      </c>
    </row>
    <row r="67" spans="1:14" ht="14.1" customHeight="1" x14ac:dyDescent="0.25">
      <c r="A67" s="26"/>
      <c r="B67" s="495" t="s">
        <v>202</v>
      </c>
      <c r="C67" s="487"/>
      <c r="D67" s="489">
        <v>124</v>
      </c>
      <c r="E67" s="489">
        <v>110</v>
      </c>
      <c r="F67" s="489">
        <v>0.4</v>
      </c>
      <c r="G67" s="480">
        <v>0.4</v>
      </c>
      <c r="H67" s="489">
        <v>9.8000000000000007</v>
      </c>
      <c r="I67" s="489">
        <v>47</v>
      </c>
      <c r="J67" s="495">
        <f t="shared" ref="J67:J68" si="52">ABS(E67/100*F67)</f>
        <v>0.44000000000000006</v>
      </c>
      <c r="K67" s="495">
        <f t="shared" ref="K67:K68" si="53">ABS(E67/100*G67)</f>
        <v>0.44000000000000006</v>
      </c>
      <c r="L67" s="495">
        <f t="shared" ref="L67:L68" si="54">ABS(E67/100*H67)</f>
        <v>10.780000000000001</v>
      </c>
      <c r="M67" s="495">
        <f t="shared" ref="M67:M68" si="55">ABS(E67/100*I67)</f>
        <v>51.7</v>
      </c>
      <c r="N67" s="480"/>
    </row>
    <row r="68" spans="1:14" ht="14.1" customHeight="1" x14ac:dyDescent="0.25">
      <c r="A68" s="35"/>
      <c r="B68" s="482" t="s">
        <v>60</v>
      </c>
      <c r="C68" s="500"/>
      <c r="D68" s="498">
        <v>2</v>
      </c>
      <c r="E68" s="498">
        <v>2</v>
      </c>
      <c r="F68" s="8">
        <v>0</v>
      </c>
      <c r="G68" s="483">
        <v>0</v>
      </c>
      <c r="H68" s="482">
        <v>99.8</v>
      </c>
      <c r="I68" s="482">
        <v>399</v>
      </c>
      <c r="J68" s="482">
        <f t="shared" si="52"/>
        <v>0</v>
      </c>
      <c r="K68" s="482">
        <f t="shared" si="53"/>
        <v>0</v>
      </c>
      <c r="L68" s="482">
        <f t="shared" si="54"/>
        <v>1.996</v>
      </c>
      <c r="M68" s="8">
        <f t="shared" si="55"/>
        <v>7.98</v>
      </c>
      <c r="N68" s="14"/>
    </row>
    <row r="69" spans="1:14" ht="14.1" customHeight="1" x14ac:dyDescent="0.25">
      <c r="A69" s="139"/>
      <c r="B69" s="159" t="s">
        <v>65</v>
      </c>
      <c r="C69" s="153"/>
      <c r="D69" s="162"/>
      <c r="E69" s="162"/>
      <c r="F69" s="162"/>
      <c r="G69" s="162"/>
      <c r="H69" s="162"/>
      <c r="I69" s="160"/>
      <c r="J69" s="120">
        <f t="shared" ref="J69:L69" si="56">SUM(J64+J65+J66)</f>
        <v>7.79</v>
      </c>
      <c r="K69" s="120">
        <f t="shared" si="56"/>
        <v>8.5399999999999991</v>
      </c>
      <c r="L69" s="120">
        <f t="shared" si="56"/>
        <v>35.366</v>
      </c>
      <c r="M69" s="120">
        <f>SUM(M64+M65+M66)</f>
        <v>257.98</v>
      </c>
      <c r="N69" s="160"/>
    </row>
    <row r="70" spans="1:14" ht="14.1" customHeight="1" x14ac:dyDescent="0.25">
      <c r="A70" s="139"/>
      <c r="B70" s="242" t="s">
        <v>181</v>
      </c>
      <c r="C70" s="158">
        <v>6</v>
      </c>
      <c r="D70" s="139">
        <v>6</v>
      </c>
      <c r="E70" s="139">
        <v>6</v>
      </c>
      <c r="F70" s="158"/>
      <c r="G70" s="158"/>
      <c r="H70" s="158"/>
      <c r="I70" s="119"/>
      <c r="J70" s="120"/>
      <c r="K70" s="120"/>
      <c r="L70" s="120"/>
      <c r="M70" s="159"/>
      <c r="N70" s="139"/>
    </row>
    <row r="71" spans="1:14" ht="14.1" customHeight="1" x14ac:dyDescent="0.25">
      <c r="A71" s="139"/>
      <c r="B71" s="159" t="s">
        <v>66</v>
      </c>
      <c r="C71" s="652"/>
      <c r="D71" s="653"/>
      <c r="E71" s="653"/>
      <c r="F71" s="653"/>
      <c r="G71" s="653"/>
      <c r="H71" s="653"/>
      <c r="I71" s="654"/>
      <c r="J71" s="120">
        <f>ABS(J69+J62+J48+J21)</f>
        <v>84.185519999999997</v>
      </c>
      <c r="K71" s="120">
        <f>ABS(K69+K62+K48+K21)</f>
        <v>83.205399999999997</v>
      </c>
      <c r="L71" s="120">
        <f>ABS(L69+L62+L48+L21)</f>
        <v>253.24132000000003</v>
      </c>
      <c r="M71" s="120">
        <f>ABS(M69+M62+M48+M21)</f>
        <v>2124.0232000000001</v>
      </c>
      <c r="N71" s="160"/>
    </row>
  </sheetData>
  <mergeCells count="20">
    <mergeCell ref="C71:I71"/>
    <mergeCell ref="A49:N49"/>
    <mergeCell ref="C62:I62"/>
    <mergeCell ref="A63:N63"/>
    <mergeCell ref="C48:I48"/>
    <mergeCell ref="C21:I21"/>
    <mergeCell ref="A22:N22"/>
    <mergeCell ref="A3:C3"/>
    <mergeCell ref="D3:H3"/>
    <mergeCell ref="A4:N4"/>
    <mergeCell ref="F5:H5"/>
    <mergeCell ref="J5:L5"/>
    <mergeCell ref="A6:E6"/>
    <mergeCell ref="A7:N7"/>
    <mergeCell ref="A1:N1"/>
    <mergeCell ref="A2:C2"/>
    <mergeCell ref="D2:H2"/>
    <mergeCell ref="I2:K2"/>
    <mergeCell ref="I3:K3"/>
    <mergeCell ref="L3:N3"/>
  </mergeCells>
  <pageMargins left="0.25" right="0.25" top="0.36458333333333331" bottom="0.41666666666666669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view="pageLayout" topLeftCell="A2" zoomScale="91" zoomScalePageLayoutView="91" workbookViewId="0">
      <selection activeCell="M82" sqref="M82"/>
    </sheetView>
  </sheetViews>
  <sheetFormatPr defaultRowHeight="14.1" customHeight="1" x14ac:dyDescent="0.25"/>
  <cols>
    <col min="1" max="1" width="4.7109375" style="135" customWidth="1"/>
    <col min="2" max="2" width="22.140625" style="135" customWidth="1"/>
    <col min="3" max="4" width="7" style="135" customWidth="1"/>
    <col min="5" max="5" width="7.5703125" style="135" customWidth="1"/>
    <col min="6" max="6" width="9.28515625" style="135" customWidth="1"/>
    <col min="7" max="7" width="8.42578125" style="135" customWidth="1"/>
    <col min="8" max="8" width="8" style="135" customWidth="1"/>
    <col min="9" max="9" width="11.85546875" style="135" customWidth="1"/>
    <col min="10" max="10" width="10.140625" style="135" customWidth="1"/>
    <col min="11" max="11" width="8.7109375" style="135" customWidth="1"/>
    <col min="12" max="12" width="8.5703125" style="135" customWidth="1"/>
    <col min="13" max="13" width="9.5703125" style="135" customWidth="1"/>
    <col min="14" max="14" width="11.85546875" style="135" customWidth="1"/>
    <col min="15" max="16384" width="9.140625" style="135"/>
  </cols>
  <sheetData>
    <row r="1" spans="1:15" ht="13.5" hidden="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137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2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24.75" customHeight="1" x14ac:dyDescent="0.25">
      <c r="A8" s="140">
        <v>55</v>
      </c>
      <c r="B8" s="104" t="s">
        <v>138</v>
      </c>
      <c r="C8" s="72">
        <v>200</v>
      </c>
      <c r="D8" s="74"/>
      <c r="E8" s="74"/>
      <c r="F8" s="74"/>
      <c r="G8" s="74"/>
      <c r="H8" s="74"/>
      <c r="I8" s="74"/>
      <c r="J8" s="71">
        <f>SUM(J9:J11)</f>
        <v>10.523999999999999</v>
      </c>
      <c r="K8" s="71">
        <f t="shared" ref="K8:M8" si="0">SUM(K9:K11)</f>
        <v>6.8550000000000004</v>
      </c>
      <c r="L8" s="71">
        <f t="shared" si="0"/>
        <v>42.338999999999999</v>
      </c>
      <c r="M8" s="71">
        <f t="shared" si="0"/>
        <v>274.23</v>
      </c>
      <c r="N8" s="74">
        <v>0.34</v>
      </c>
    </row>
    <row r="9" spans="1:15" ht="14.1" customHeight="1" x14ac:dyDescent="0.25">
      <c r="A9" s="142"/>
      <c r="B9" s="143" t="s">
        <v>113</v>
      </c>
      <c r="C9" s="73"/>
      <c r="D9" s="75">
        <v>60</v>
      </c>
      <c r="E9" s="75">
        <v>60</v>
      </c>
      <c r="F9" s="80">
        <v>11</v>
      </c>
      <c r="G9" s="80">
        <v>1.3</v>
      </c>
      <c r="H9" s="80">
        <v>70.5</v>
      </c>
      <c r="I9" s="80">
        <v>338</v>
      </c>
      <c r="J9" s="88">
        <f>ABS(E9/100*F9)</f>
        <v>6.6</v>
      </c>
      <c r="K9" s="88">
        <f>ABS(E9/100*G9)</f>
        <v>0.78</v>
      </c>
      <c r="L9" s="88">
        <f>ABS(E9/100*H9)</f>
        <v>42.3</v>
      </c>
      <c r="M9" s="88">
        <f>ABS(E9/100*I9)</f>
        <v>202.79999999999998</v>
      </c>
      <c r="N9" s="75"/>
    </row>
    <row r="10" spans="1:15" ht="14.1" customHeight="1" x14ac:dyDescent="0.25">
      <c r="A10" s="142"/>
      <c r="B10" s="75" t="s">
        <v>37</v>
      </c>
      <c r="C10" s="144"/>
      <c r="D10" s="80">
        <v>3</v>
      </c>
      <c r="E10" s="80">
        <v>3</v>
      </c>
      <c r="F10" s="88">
        <v>0.8</v>
      </c>
      <c r="G10" s="88">
        <v>72.5</v>
      </c>
      <c r="H10" s="88">
        <v>1.3</v>
      </c>
      <c r="I10" s="88">
        <v>661</v>
      </c>
      <c r="J10" s="88">
        <f t="shared" ref="J10:J11" si="1">ABS(E10/100*F10)</f>
        <v>2.4E-2</v>
      </c>
      <c r="K10" s="88">
        <f t="shared" ref="K10:K11" si="2">ABS(E10/100*G10)</f>
        <v>2.1749999999999998</v>
      </c>
      <c r="L10" s="88">
        <f t="shared" ref="L10:L11" si="3">ABS(E10/100*H10)</f>
        <v>3.9E-2</v>
      </c>
      <c r="M10" s="88">
        <f t="shared" ref="M10:M11" si="4">ABS(E10/100*I10)</f>
        <v>19.829999999999998</v>
      </c>
      <c r="N10" s="75"/>
    </row>
    <row r="11" spans="1:15" ht="14.1" customHeight="1" x14ac:dyDescent="0.25">
      <c r="A11" s="142"/>
      <c r="B11" s="75" t="s">
        <v>70</v>
      </c>
      <c r="C11" s="144"/>
      <c r="D11" s="80">
        <v>16</v>
      </c>
      <c r="E11" s="75">
        <v>15</v>
      </c>
      <c r="F11" s="88">
        <v>26</v>
      </c>
      <c r="G11" s="82">
        <v>26</v>
      </c>
      <c r="H11" s="82">
        <v>0</v>
      </c>
      <c r="I11" s="82">
        <v>344</v>
      </c>
      <c r="J11" s="88">
        <f t="shared" si="1"/>
        <v>3.9</v>
      </c>
      <c r="K11" s="88">
        <f t="shared" si="2"/>
        <v>3.9</v>
      </c>
      <c r="L11" s="88">
        <f t="shared" si="3"/>
        <v>0</v>
      </c>
      <c r="M11" s="88">
        <f t="shared" si="4"/>
        <v>51.6</v>
      </c>
      <c r="N11" s="75"/>
    </row>
    <row r="12" spans="1:15" ht="14.1" customHeight="1" x14ac:dyDescent="0.25">
      <c r="A12" s="669">
        <v>97</v>
      </c>
      <c r="B12" s="639" t="s">
        <v>20</v>
      </c>
      <c r="C12" s="643">
        <v>200</v>
      </c>
      <c r="D12" s="633"/>
      <c r="E12" s="633"/>
      <c r="F12" s="635"/>
      <c r="G12" s="633"/>
      <c r="H12" s="633"/>
      <c r="I12" s="635"/>
      <c r="J12" s="659">
        <f t="shared" ref="J12:K12" si="5">SUM(J14:J15)</f>
        <v>2.84</v>
      </c>
      <c r="K12" s="659">
        <f t="shared" si="5"/>
        <v>2</v>
      </c>
      <c r="L12" s="659">
        <f>SUM(L14:L15)</f>
        <v>22.080000000000002</v>
      </c>
      <c r="M12" s="637">
        <f>ABS(M14+M15)</f>
        <v>118</v>
      </c>
      <c r="N12" s="633">
        <v>0.3</v>
      </c>
    </row>
    <row r="13" spans="1:15" ht="14.1" customHeight="1" x14ac:dyDescent="0.25">
      <c r="A13" s="670"/>
      <c r="B13" s="640"/>
      <c r="C13" s="644"/>
      <c r="D13" s="634"/>
      <c r="E13" s="634"/>
      <c r="F13" s="636"/>
      <c r="G13" s="634"/>
      <c r="H13" s="634"/>
      <c r="I13" s="636"/>
      <c r="J13" s="660"/>
      <c r="K13" s="660"/>
      <c r="L13" s="660"/>
      <c r="M13" s="638"/>
      <c r="N13" s="634"/>
    </row>
    <row r="14" spans="1:15" ht="14.1" customHeight="1" x14ac:dyDescent="0.25">
      <c r="A14" s="86"/>
      <c r="B14" s="20" t="s">
        <v>21</v>
      </c>
      <c r="C14" s="4"/>
      <c r="D14" s="82">
        <v>1.7</v>
      </c>
      <c r="E14" s="82">
        <v>1.7</v>
      </c>
      <c r="F14" s="88"/>
      <c r="G14" s="82"/>
      <c r="H14" s="82"/>
      <c r="I14" s="88"/>
      <c r="J14" s="88"/>
      <c r="K14" s="88"/>
      <c r="L14" s="82"/>
      <c r="M14" s="20"/>
      <c r="N14" s="82"/>
    </row>
    <row r="15" spans="1:15" ht="14.1" customHeight="1" x14ac:dyDescent="0.25">
      <c r="A15" s="22"/>
      <c r="B15" s="100" t="s">
        <v>22</v>
      </c>
      <c r="C15" s="132"/>
      <c r="D15" s="8">
        <v>40</v>
      </c>
      <c r="E15" s="8">
        <v>40</v>
      </c>
      <c r="F15" s="99">
        <v>7.1</v>
      </c>
      <c r="G15" s="8">
        <v>5</v>
      </c>
      <c r="H15" s="8">
        <v>55.2</v>
      </c>
      <c r="I15" s="8">
        <v>295</v>
      </c>
      <c r="J15" s="99">
        <f t="shared" ref="J15" si="6">ABS(E15/100*F15)</f>
        <v>2.84</v>
      </c>
      <c r="K15" s="99">
        <f t="shared" ref="K15" si="7">ABS(E15/100*G15)</f>
        <v>2</v>
      </c>
      <c r="L15" s="8">
        <f t="shared" ref="L15" si="8">ABS(E15/100*H15)</f>
        <v>22.080000000000002</v>
      </c>
      <c r="M15" s="88">
        <f t="shared" ref="M15" si="9">ABS(E15/100*I15)</f>
        <v>118</v>
      </c>
      <c r="N15" s="8"/>
    </row>
    <row r="16" spans="1:15" ht="14.1" customHeight="1" x14ac:dyDescent="0.25">
      <c r="A16" s="85"/>
      <c r="B16" s="6" t="s">
        <v>24</v>
      </c>
      <c r="C16" s="85"/>
      <c r="D16" s="87"/>
      <c r="E16" s="87"/>
      <c r="F16" s="87"/>
      <c r="G16" s="87"/>
      <c r="H16" s="87"/>
      <c r="I16" s="87"/>
      <c r="J16" s="126">
        <f>ABS(J17+J18)</f>
        <v>3.08</v>
      </c>
      <c r="K16" s="126">
        <f>ABS(K17+K18)</f>
        <v>11.17</v>
      </c>
      <c r="L16" s="126">
        <f>ABS(L17+L18)</f>
        <v>29.890000000000004</v>
      </c>
      <c r="M16" s="125">
        <f>ABS(M17+M18)</f>
        <v>232.90000000000003</v>
      </c>
      <c r="N16" s="81"/>
    </row>
    <row r="17" spans="1:14" ht="14.1" customHeight="1" x14ac:dyDescent="0.25">
      <c r="A17" s="86"/>
      <c r="B17" s="20" t="s">
        <v>25</v>
      </c>
      <c r="C17" s="86">
        <v>40</v>
      </c>
      <c r="D17" s="88">
        <v>40</v>
      </c>
      <c r="E17" s="88">
        <v>40</v>
      </c>
      <c r="F17" s="88">
        <v>7.5</v>
      </c>
      <c r="G17" s="88">
        <v>9.8000000000000007</v>
      </c>
      <c r="H17" s="88">
        <v>74.400000000000006</v>
      </c>
      <c r="I17" s="88">
        <v>417</v>
      </c>
      <c r="J17" s="88">
        <f t="shared" ref="J17:J18" si="10">ABS(E17/100*F17)</f>
        <v>3</v>
      </c>
      <c r="K17" s="88">
        <f t="shared" ref="K17:K18" si="11">ABS(E17/100*G17)</f>
        <v>3.9200000000000004</v>
      </c>
      <c r="L17" s="88">
        <f t="shared" ref="L17:L18" si="12">ABS(E17/100*H17)</f>
        <v>29.760000000000005</v>
      </c>
      <c r="M17" s="82">
        <f t="shared" ref="M17:M18" si="13">ABS(E17/100*I17)</f>
        <v>166.8</v>
      </c>
      <c r="N17" s="82"/>
    </row>
    <row r="18" spans="1:14" ht="14.1" customHeight="1" x14ac:dyDescent="0.25">
      <c r="A18" s="22"/>
      <c r="B18" s="100" t="s">
        <v>37</v>
      </c>
      <c r="C18" s="22">
        <v>10</v>
      </c>
      <c r="D18" s="99">
        <v>10</v>
      </c>
      <c r="E18" s="99">
        <v>10</v>
      </c>
      <c r="F18" s="99">
        <v>0.8</v>
      </c>
      <c r="G18" s="99">
        <v>72.5</v>
      </c>
      <c r="H18" s="99">
        <v>1.3</v>
      </c>
      <c r="I18" s="99">
        <v>661</v>
      </c>
      <c r="J18" s="99">
        <f t="shared" si="10"/>
        <v>8.0000000000000016E-2</v>
      </c>
      <c r="K18" s="99">
        <f t="shared" si="11"/>
        <v>7.25</v>
      </c>
      <c r="L18" s="99">
        <f t="shared" si="12"/>
        <v>0.13</v>
      </c>
      <c r="M18" s="8">
        <f t="shared" si="13"/>
        <v>66.100000000000009</v>
      </c>
      <c r="N18" s="8"/>
    </row>
    <row r="19" spans="1:14" ht="14.1" customHeight="1" x14ac:dyDescent="0.25">
      <c r="A19" s="32"/>
      <c r="B19" s="148" t="s">
        <v>26</v>
      </c>
      <c r="C19" s="700"/>
      <c r="D19" s="701"/>
      <c r="E19" s="701"/>
      <c r="F19" s="701"/>
      <c r="G19" s="701"/>
      <c r="H19" s="701"/>
      <c r="I19" s="702"/>
      <c r="J19" s="148">
        <f>ABS(J16+J12+J8)</f>
        <v>16.443999999999999</v>
      </c>
      <c r="K19" s="148">
        <f t="shared" ref="K19:M19" si="14">ABS(K16+K12+K8)</f>
        <v>20.024999999999999</v>
      </c>
      <c r="L19" s="148">
        <f t="shared" si="14"/>
        <v>94.308999999999997</v>
      </c>
      <c r="M19" s="148">
        <f t="shared" si="14"/>
        <v>625.13000000000011</v>
      </c>
      <c r="N19" s="160"/>
    </row>
    <row r="20" spans="1:14" ht="14.1" customHeight="1" x14ac:dyDescent="0.25">
      <c r="A20" s="694" t="s">
        <v>30</v>
      </c>
      <c r="B20" s="695"/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6"/>
    </row>
    <row r="21" spans="1:14" ht="21" customHeight="1" x14ac:dyDescent="0.25">
      <c r="A21" s="72">
        <v>43</v>
      </c>
      <c r="B21" s="21" t="s">
        <v>169</v>
      </c>
      <c r="C21" s="96">
        <v>250</v>
      </c>
      <c r="D21" s="79"/>
      <c r="E21" s="79"/>
      <c r="F21" s="79"/>
      <c r="G21" s="79"/>
      <c r="H21" s="79"/>
      <c r="I21" s="79"/>
      <c r="J21" s="76">
        <f>SUM(J22:J30)</f>
        <v>3.6250000000000004</v>
      </c>
      <c r="K21" s="76">
        <f t="shared" ref="K21:M21" si="15">SUM(K22:K30)</f>
        <v>6.0340000000000007</v>
      </c>
      <c r="L21" s="76">
        <f t="shared" si="15"/>
        <v>19.023999999999997</v>
      </c>
      <c r="M21" s="76">
        <f t="shared" si="15"/>
        <v>146.57</v>
      </c>
      <c r="N21" s="74">
        <v>24</v>
      </c>
    </row>
    <row r="22" spans="1:14" ht="14.1" customHeight="1" x14ac:dyDescent="0.25">
      <c r="A22" s="73"/>
      <c r="B22" s="18" t="s">
        <v>34</v>
      </c>
      <c r="C22" s="97"/>
      <c r="D22" s="80">
        <v>85</v>
      </c>
      <c r="E22" s="80">
        <v>64</v>
      </c>
      <c r="F22" s="88">
        <v>2</v>
      </c>
      <c r="G22" s="88">
        <v>0.4</v>
      </c>
      <c r="H22" s="88">
        <v>16.3</v>
      </c>
      <c r="I22" s="88">
        <v>77</v>
      </c>
      <c r="J22" s="88">
        <f>ABS(E22/100*F22)</f>
        <v>1.28</v>
      </c>
      <c r="K22" s="88">
        <f>ABS(E22/100*G22)</f>
        <v>0.25600000000000001</v>
      </c>
      <c r="L22" s="88">
        <f>ABS(E22/100*H22)</f>
        <v>10.432</v>
      </c>
      <c r="M22" s="82">
        <f>ABS(E22/100*I22)</f>
        <v>49.28</v>
      </c>
      <c r="N22" s="75"/>
    </row>
    <row r="23" spans="1:14" ht="14.1" customHeight="1" x14ac:dyDescent="0.25">
      <c r="A23" s="73"/>
      <c r="B23" s="18" t="s">
        <v>54</v>
      </c>
      <c r="C23" s="97"/>
      <c r="D23" s="80">
        <v>70</v>
      </c>
      <c r="E23" s="80">
        <v>56</v>
      </c>
      <c r="F23" s="88">
        <v>1.8</v>
      </c>
      <c r="G23" s="88">
        <v>0.1</v>
      </c>
      <c r="H23" s="88">
        <v>4.7</v>
      </c>
      <c r="I23" s="88">
        <v>28</v>
      </c>
      <c r="J23" s="88">
        <f t="shared" ref="J23:J30" si="16">ABS(E23/100*F23)</f>
        <v>1.0080000000000002</v>
      </c>
      <c r="K23" s="88">
        <f t="shared" ref="K23:K30" si="17">ABS(E23/100*G23)</f>
        <v>5.6000000000000008E-2</v>
      </c>
      <c r="L23" s="88">
        <f t="shared" ref="L23:L30" si="18">ABS(E23/100*H23)</f>
        <v>2.6320000000000006</v>
      </c>
      <c r="M23" s="82">
        <f t="shared" ref="M23:M30" si="19">ABS(E23/100*I23)</f>
        <v>15.680000000000001</v>
      </c>
      <c r="N23" s="75"/>
    </row>
    <row r="24" spans="1:14" ht="14.1" customHeight="1" x14ac:dyDescent="0.25">
      <c r="A24" s="73"/>
      <c r="B24" s="18" t="s">
        <v>73</v>
      </c>
      <c r="C24" s="97"/>
      <c r="D24" s="80">
        <v>30</v>
      </c>
      <c r="E24" s="80">
        <v>24</v>
      </c>
      <c r="F24" s="88">
        <v>1.5</v>
      </c>
      <c r="G24" s="88">
        <v>0.1</v>
      </c>
      <c r="H24" s="88">
        <v>8.8000000000000007</v>
      </c>
      <c r="I24" s="88">
        <v>42</v>
      </c>
      <c r="J24" s="88">
        <f t="shared" si="16"/>
        <v>0.36</v>
      </c>
      <c r="K24" s="88">
        <f t="shared" si="17"/>
        <v>2.4E-2</v>
      </c>
      <c r="L24" s="88">
        <f t="shared" si="18"/>
        <v>2.1120000000000001</v>
      </c>
      <c r="M24" s="82">
        <f t="shared" si="19"/>
        <v>10.08</v>
      </c>
      <c r="N24" s="75"/>
    </row>
    <row r="25" spans="1:14" ht="14.1" customHeight="1" x14ac:dyDescent="0.25">
      <c r="A25" s="73"/>
      <c r="B25" s="18" t="s">
        <v>35</v>
      </c>
      <c r="C25" s="97"/>
      <c r="D25" s="80">
        <v>20</v>
      </c>
      <c r="E25" s="80">
        <v>17</v>
      </c>
      <c r="F25" s="88">
        <v>1.4</v>
      </c>
      <c r="G25" s="88">
        <v>0.2</v>
      </c>
      <c r="H25" s="88">
        <v>8.1999999999999993</v>
      </c>
      <c r="I25" s="88">
        <v>41</v>
      </c>
      <c r="J25" s="88">
        <f t="shared" si="16"/>
        <v>0.23799999999999999</v>
      </c>
      <c r="K25" s="88">
        <f t="shared" si="17"/>
        <v>3.4000000000000002E-2</v>
      </c>
      <c r="L25" s="88">
        <f t="shared" si="18"/>
        <v>1.3939999999999999</v>
      </c>
      <c r="M25" s="82">
        <f t="shared" si="19"/>
        <v>6.9700000000000006</v>
      </c>
      <c r="N25" s="75"/>
    </row>
    <row r="26" spans="1:14" ht="14.1" customHeight="1" x14ac:dyDescent="0.25">
      <c r="A26" s="73"/>
      <c r="B26" s="18" t="s">
        <v>36</v>
      </c>
      <c r="C26" s="97"/>
      <c r="D26" s="80">
        <v>20</v>
      </c>
      <c r="E26" s="80">
        <v>16</v>
      </c>
      <c r="F26" s="88">
        <v>1.3</v>
      </c>
      <c r="G26" s="88">
        <v>0.1</v>
      </c>
      <c r="H26" s="88">
        <v>6.9</v>
      </c>
      <c r="I26" s="88">
        <v>35</v>
      </c>
      <c r="J26" s="88">
        <f t="shared" si="16"/>
        <v>0.20800000000000002</v>
      </c>
      <c r="K26" s="88">
        <f t="shared" si="17"/>
        <v>1.6E-2</v>
      </c>
      <c r="L26" s="88">
        <f t="shared" si="18"/>
        <v>1.1040000000000001</v>
      </c>
      <c r="M26" s="82">
        <f t="shared" si="19"/>
        <v>5.6000000000000005</v>
      </c>
      <c r="N26" s="75"/>
    </row>
    <row r="27" spans="1:14" ht="14.1" customHeight="1" x14ac:dyDescent="0.25">
      <c r="A27" s="75"/>
      <c r="B27" s="18" t="s">
        <v>55</v>
      </c>
      <c r="C27" s="97"/>
      <c r="D27" s="80">
        <v>5</v>
      </c>
      <c r="E27" s="80">
        <v>5</v>
      </c>
      <c r="F27" s="80">
        <v>4.8</v>
      </c>
      <c r="G27" s="80">
        <v>0</v>
      </c>
      <c r="H27" s="80">
        <v>19</v>
      </c>
      <c r="I27" s="80">
        <v>102</v>
      </c>
      <c r="J27" s="88">
        <f t="shared" si="16"/>
        <v>0.24</v>
      </c>
      <c r="K27" s="88">
        <f t="shared" si="17"/>
        <v>0</v>
      </c>
      <c r="L27" s="88">
        <f t="shared" si="18"/>
        <v>0.95000000000000007</v>
      </c>
      <c r="M27" s="82">
        <f t="shared" si="19"/>
        <v>5.1000000000000005</v>
      </c>
      <c r="N27" s="75"/>
    </row>
    <row r="28" spans="1:14" ht="14.1" customHeight="1" x14ac:dyDescent="0.25">
      <c r="A28" s="80"/>
      <c r="B28" s="80" t="s">
        <v>72</v>
      </c>
      <c r="C28" s="97"/>
      <c r="D28" s="80">
        <v>11</v>
      </c>
      <c r="E28" s="80">
        <v>11</v>
      </c>
      <c r="F28" s="88">
        <v>2.5</v>
      </c>
      <c r="G28" s="88">
        <v>20</v>
      </c>
      <c r="H28" s="88">
        <v>3.4</v>
      </c>
      <c r="I28" s="88">
        <v>206</v>
      </c>
      <c r="J28" s="88">
        <f t="shared" si="16"/>
        <v>0.27500000000000002</v>
      </c>
      <c r="K28" s="88">
        <f t="shared" si="17"/>
        <v>2.2000000000000002</v>
      </c>
      <c r="L28" s="88">
        <f t="shared" si="18"/>
        <v>0.374</v>
      </c>
      <c r="M28" s="82">
        <f t="shared" si="19"/>
        <v>22.66</v>
      </c>
      <c r="N28" s="75"/>
    </row>
    <row r="29" spans="1:14" ht="14.1" customHeight="1" x14ac:dyDescent="0.25">
      <c r="A29" s="23"/>
      <c r="B29" s="5" t="s">
        <v>37</v>
      </c>
      <c r="C29" s="97"/>
      <c r="D29" s="80">
        <v>2</v>
      </c>
      <c r="E29" s="80">
        <v>2</v>
      </c>
      <c r="F29" s="88">
        <v>0.8</v>
      </c>
      <c r="G29" s="88">
        <v>72.5</v>
      </c>
      <c r="H29" s="88">
        <v>1.3</v>
      </c>
      <c r="I29" s="88">
        <v>661</v>
      </c>
      <c r="J29" s="88">
        <f t="shared" si="16"/>
        <v>1.6E-2</v>
      </c>
      <c r="K29" s="88">
        <f t="shared" si="17"/>
        <v>1.45</v>
      </c>
      <c r="L29" s="88">
        <f t="shared" si="18"/>
        <v>2.6000000000000002E-2</v>
      </c>
      <c r="M29" s="82">
        <f t="shared" si="19"/>
        <v>13.22</v>
      </c>
      <c r="N29" s="75"/>
    </row>
    <row r="30" spans="1:14" ht="14.1" customHeight="1" x14ac:dyDescent="0.25">
      <c r="A30" s="23"/>
      <c r="B30" s="5" t="s">
        <v>38</v>
      </c>
      <c r="C30" s="73"/>
      <c r="D30" s="75">
        <v>2</v>
      </c>
      <c r="E30" s="80">
        <v>2</v>
      </c>
      <c r="F30" s="149">
        <v>0</v>
      </c>
      <c r="G30" s="149">
        <v>99.9</v>
      </c>
      <c r="H30" s="149">
        <v>0</v>
      </c>
      <c r="I30" s="14">
        <v>899</v>
      </c>
      <c r="J30" s="99">
        <f t="shared" si="16"/>
        <v>0</v>
      </c>
      <c r="K30" s="99">
        <f t="shared" si="17"/>
        <v>1.9980000000000002</v>
      </c>
      <c r="L30" s="99">
        <f t="shared" si="18"/>
        <v>0</v>
      </c>
      <c r="M30" s="8">
        <f t="shared" si="19"/>
        <v>17.98</v>
      </c>
      <c r="N30" s="75"/>
    </row>
    <row r="31" spans="1:14" ht="14.1" customHeight="1" x14ac:dyDescent="0.25">
      <c r="A31" s="53">
        <v>90</v>
      </c>
      <c r="B31" s="76" t="s">
        <v>139</v>
      </c>
      <c r="C31" s="96">
        <v>30</v>
      </c>
      <c r="D31" s="79"/>
      <c r="E31" s="74"/>
      <c r="F31" s="18"/>
      <c r="G31" s="80"/>
      <c r="H31" s="75"/>
      <c r="I31" s="80"/>
      <c r="J31" s="77">
        <f>SUM(J32:J37)</f>
        <v>2.79026</v>
      </c>
      <c r="K31" s="77">
        <f>SUM(K32:K37)</f>
        <v>4.7417000000000007</v>
      </c>
      <c r="L31" s="77">
        <f>SUM(L32:L37)</f>
        <v>16.69746</v>
      </c>
      <c r="M31" s="77">
        <f>SUM(M32:M37)</f>
        <v>120.59259999999999</v>
      </c>
      <c r="N31" s="74">
        <v>0.04</v>
      </c>
    </row>
    <row r="32" spans="1:14" ht="14.1" customHeight="1" x14ac:dyDescent="0.25">
      <c r="A32" s="23"/>
      <c r="B32" s="80" t="s">
        <v>92</v>
      </c>
      <c r="C32" s="97"/>
      <c r="D32" s="80">
        <v>20</v>
      </c>
      <c r="E32" s="75">
        <v>20</v>
      </c>
      <c r="F32" s="75">
        <v>10.3</v>
      </c>
      <c r="G32" s="80">
        <v>1.1000000000000001</v>
      </c>
      <c r="H32" s="75">
        <v>70.599999999999994</v>
      </c>
      <c r="I32" s="80">
        <v>334</v>
      </c>
      <c r="J32" s="88">
        <f>ABS(E32/100*F32)</f>
        <v>2.06</v>
      </c>
      <c r="K32" s="88">
        <f>ABS(E32/100*G32)</f>
        <v>0.22000000000000003</v>
      </c>
      <c r="L32" s="88">
        <f>ABS(E32/100*H32)</f>
        <v>14.12</v>
      </c>
      <c r="M32" s="82">
        <f>ABS(E32/100*I32)</f>
        <v>66.8</v>
      </c>
      <c r="N32" s="75"/>
    </row>
    <row r="33" spans="1:14" ht="14.1" customHeight="1" x14ac:dyDescent="0.25">
      <c r="A33" s="97"/>
      <c r="B33" s="80" t="s">
        <v>98</v>
      </c>
      <c r="C33" s="97"/>
      <c r="D33" s="80">
        <v>0.5</v>
      </c>
      <c r="E33" s="80">
        <v>0.5</v>
      </c>
      <c r="F33" s="80">
        <v>12.7</v>
      </c>
      <c r="G33" s="80">
        <v>2.7</v>
      </c>
      <c r="H33" s="80">
        <v>8.5</v>
      </c>
      <c r="I33" s="80">
        <v>109</v>
      </c>
      <c r="J33" s="88">
        <f t="shared" ref="J33:J37" si="20">ABS(E33/100*F33)</f>
        <v>6.3500000000000001E-2</v>
      </c>
      <c r="K33" s="88">
        <f t="shared" ref="K33:K37" si="21">ABS(E33/100*G33)</f>
        <v>1.3500000000000002E-2</v>
      </c>
      <c r="L33" s="88">
        <f t="shared" ref="L33:L37" si="22">ABS(E33/100*H33)</f>
        <v>4.2500000000000003E-2</v>
      </c>
      <c r="M33" s="82">
        <f t="shared" ref="M33:M37" si="23">ABS(E33/100*I33)</f>
        <v>0.54500000000000004</v>
      </c>
      <c r="N33" s="75"/>
    </row>
    <row r="34" spans="1:14" ht="14.1" customHeight="1" x14ac:dyDescent="0.25">
      <c r="A34" s="97"/>
      <c r="B34" s="5" t="s">
        <v>60</v>
      </c>
      <c r="C34" s="97"/>
      <c r="D34" s="80">
        <v>2</v>
      </c>
      <c r="E34" s="80">
        <v>2</v>
      </c>
      <c r="F34" s="88">
        <v>0</v>
      </c>
      <c r="G34" s="88">
        <v>0</v>
      </c>
      <c r="H34" s="88">
        <v>99.8</v>
      </c>
      <c r="I34" s="88">
        <v>399</v>
      </c>
      <c r="J34" s="88">
        <f t="shared" si="20"/>
        <v>0</v>
      </c>
      <c r="K34" s="88">
        <f t="shared" si="21"/>
        <v>0</v>
      </c>
      <c r="L34" s="88">
        <f t="shared" si="22"/>
        <v>1.996</v>
      </c>
      <c r="M34" s="82">
        <f t="shared" si="23"/>
        <v>7.98</v>
      </c>
      <c r="N34" s="75"/>
    </row>
    <row r="35" spans="1:14" ht="14.1" customHeight="1" x14ac:dyDescent="0.25">
      <c r="A35" s="97"/>
      <c r="B35" s="5" t="s">
        <v>38</v>
      </c>
      <c r="C35" s="97"/>
      <c r="D35" s="80">
        <v>4</v>
      </c>
      <c r="E35" s="80">
        <v>4</v>
      </c>
      <c r="F35" s="80">
        <v>0</v>
      </c>
      <c r="G35" s="80">
        <v>99.9</v>
      </c>
      <c r="H35" s="80">
        <v>0</v>
      </c>
      <c r="I35" s="80">
        <v>899</v>
      </c>
      <c r="J35" s="88">
        <f t="shared" si="20"/>
        <v>0</v>
      </c>
      <c r="K35" s="88">
        <f t="shared" si="21"/>
        <v>3.9960000000000004</v>
      </c>
      <c r="L35" s="88">
        <f t="shared" si="22"/>
        <v>0</v>
      </c>
      <c r="M35" s="82">
        <f t="shared" si="23"/>
        <v>35.96</v>
      </c>
      <c r="N35" s="75"/>
    </row>
    <row r="36" spans="1:14" ht="14.1" customHeight="1" x14ac:dyDescent="0.25">
      <c r="A36" s="97"/>
      <c r="B36" s="5" t="s">
        <v>76</v>
      </c>
      <c r="C36" s="97"/>
      <c r="D36" s="80">
        <v>2</v>
      </c>
      <c r="E36" s="80">
        <v>1.7</v>
      </c>
      <c r="F36" s="88">
        <v>6.5</v>
      </c>
      <c r="G36" s="82">
        <v>0.5</v>
      </c>
      <c r="H36" s="82">
        <v>29.9</v>
      </c>
      <c r="I36" s="88">
        <v>143</v>
      </c>
      <c r="J36" s="88">
        <f t="shared" si="20"/>
        <v>0.11050000000000001</v>
      </c>
      <c r="K36" s="88">
        <f t="shared" si="21"/>
        <v>8.5000000000000006E-3</v>
      </c>
      <c r="L36" s="88">
        <f t="shared" si="22"/>
        <v>0.50829999999999997</v>
      </c>
      <c r="M36" s="82">
        <f t="shared" si="23"/>
        <v>2.431</v>
      </c>
      <c r="N36" s="75"/>
    </row>
    <row r="37" spans="1:14" ht="14.1" customHeight="1" x14ac:dyDescent="0.25">
      <c r="A37" s="97"/>
      <c r="B37" s="80" t="s">
        <v>85</v>
      </c>
      <c r="C37" s="97"/>
      <c r="D37" s="80">
        <v>5</v>
      </c>
      <c r="E37" s="80">
        <v>4.38</v>
      </c>
      <c r="F37" s="75">
        <v>12.7</v>
      </c>
      <c r="G37" s="18">
        <v>11.5</v>
      </c>
      <c r="H37" s="80">
        <v>0.7</v>
      </c>
      <c r="I37" s="80">
        <v>157</v>
      </c>
      <c r="J37" s="88">
        <f t="shared" si="20"/>
        <v>0.55625999999999998</v>
      </c>
      <c r="K37" s="88">
        <f t="shared" si="21"/>
        <v>0.50370000000000004</v>
      </c>
      <c r="L37" s="88">
        <f t="shared" si="22"/>
        <v>3.0659999999999996E-2</v>
      </c>
      <c r="M37" s="82">
        <f t="shared" si="23"/>
        <v>6.8765999999999998</v>
      </c>
      <c r="N37" s="75"/>
    </row>
    <row r="38" spans="1:14" ht="14.1" customHeight="1" x14ac:dyDescent="0.25">
      <c r="A38" s="466">
        <v>59</v>
      </c>
      <c r="B38" s="461" t="s">
        <v>40</v>
      </c>
      <c r="C38" s="466">
        <v>150</v>
      </c>
      <c r="D38" s="459"/>
      <c r="E38" s="459"/>
      <c r="F38" s="459"/>
      <c r="G38" s="459"/>
      <c r="H38" s="459"/>
      <c r="I38" s="459"/>
      <c r="J38" s="461">
        <f>SUM(J39:J41)</f>
        <v>4.1900000000000004</v>
      </c>
      <c r="K38" s="461">
        <f>SUM(K39:K41)</f>
        <v>5.7650000000000006</v>
      </c>
      <c r="L38" s="461">
        <f>SUM(L39:L41)</f>
        <v>24.420000000000005</v>
      </c>
      <c r="M38" s="461">
        <f>SUM(M39:M41)</f>
        <v>167</v>
      </c>
      <c r="N38" s="457">
        <v>30.2</v>
      </c>
    </row>
    <row r="39" spans="1:14" ht="14.1" customHeight="1" x14ac:dyDescent="0.25">
      <c r="A39" s="23"/>
      <c r="B39" s="5" t="s">
        <v>34</v>
      </c>
      <c r="C39" s="467"/>
      <c r="D39" s="460">
        <v>180</v>
      </c>
      <c r="E39" s="460">
        <v>135</v>
      </c>
      <c r="F39" s="471">
        <v>2</v>
      </c>
      <c r="G39" s="471">
        <v>0.4</v>
      </c>
      <c r="H39" s="471">
        <v>16.3</v>
      </c>
      <c r="I39" s="471">
        <v>77</v>
      </c>
      <c r="J39" s="471">
        <f t="shared" ref="J39:J41" si="24">ABS(E39/100*F39)</f>
        <v>2.7</v>
      </c>
      <c r="K39" s="471">
        <f t="shared" ref="K39:K41" si="25">ABS(E39/100*G39)</f>
        <v>0.54</v>
      </c>
      <c r="L39" s="471">
        <f t="shared" ref="L39:L41" si="26">ABS(E39/100*H39)</f>
        <v>22.005000000000003</v>
      </c>
      <c r="M39" s="471">
        <f t="shared" ref="M39:M41" si="27">ABS(E39/100*I39)</f>
        <v>103.95</v>
      </c>
      <c r="N39" s="59"/>
    </row>
    <row r="40" spans="1:14" ht="14.1" customHeight="1" x14ac:dyDescent="0.25">
      <c r="A40" s="23"/>
      <c r="B40" s="5" t="s">
        <v>41</v>
      </c>
      <c r="C40" s="469"/>
      <c r="D40" s="458">
        <v>50</v>
      </c>
      <c r="E40" s="458">
        <v>50</v>
      </c>
      <c r="F40" s="20">
        <v>2.9</v>
      </c>
      <c r="G40" s="471">
        <v>3.2</v>
      </c>
      <c r="H40" s="470">
        <v>4.7</v>
      </c>
      <c r="I40" s="471">
        <v>60</v>
      </c>
      <c r="J40" s="471">
        <f t="shared" si="24"/>
        <v>1.45</v>
      </c>
      <c r="K40" s="471">
        <f t="shared" si="25"/>
        <v>1.6</v>
      </c>
      <c r="L40" s="471">
        <f t="shared" si="26"/>
        <v>2.35</v>
      </c>
      <c r="M40" s="471">
        <f t="shared" si="27"/>
        <v>30</v>
      </c>
      <c r="N40" s="470"/>
    </row>
    <row r="41" spans="1:14" ht="14.1" customHeight="1" x14ac:dyDescent="0.25">
      <c r="A41" s="23"/>
      <c r="B41" s="460" t="s">
        <v>37</v>
      </c>
      <c r="C41" s="469"/>
      <c r="D41" s="18">
        <v>5</v>
      </c>
      <c r="E41" s="458">
        <v>5</v>
      </c>
      <c r="F41" s="471">
        <v>0.8</v>
      </c>
      <c r="G41" s="471">
        <v>72.5</v>
      </c>
      <c r="H41" s="471">
        <v>1.3</v>
      </c>
      <c r="I41" s="470">
        <v>661</v>
      </c>
      <c r="J41" s="471">
        <f t="shared" si="24"/>
        <v>4.0000000000000008E-2</v>
      </c>
      <c r="K41" s="471">
        <f t="shared" si="25"/>
        <v>3.625</v>
      </c>
      <c r="L41" s="471">
        <f t="shared" si="26"/>
        <v>6.5000000000000002E-2</v>
      </c>
      <c r="M41" s="471">
        <f t="shared" si="27"/>
        <v>33.050000000000004</v>
      </c>
      <c r="N41" s="470"/>
    </row>
    <row r="42" spans="1:14" ht="14.1" customHeight="1" x14ac:dyDescent="0.25">
      <c r="A42" s="526">
        <v>77</v>
      </c>
      <c r="B42" s="533" t="s">
        <v>219</v>
      </c>
      <c r="C42" s="526">
        <v>55</v>
      </c>
      <c r="D42" s="530"/>
      <c r="E42" s="530"/>
      <c r="F42" s="530"/>
      <c r="G42" s="530"/>
      <c r="H42" s="530"/>
      <c r="I42" s="530"/>
      <c r="J42" s="533">
        <f>SUM(J43:J47)</f>
        <v>14.532259999999999</v>
      </c>
      <c r="K42" s="533">
        <f t="shared" ref="K42:M42" si="28">SUM(K43:K47)</f>
        <v>13.6677</v>
      </c>
      <c r="L42" s="533">
        <f t="shared" si="28"/>
        <v>7.7466599999999994</v>
      </c>
      <c r="M42" s="533">
        <f t="shared" si="28"/>
        <v>211.95659999999998</v>
      </c>
      <c r="N42" s="301"/>
    </row>
    <row r="43" spans="1:14" ht="14.1" customHeight="1" x14ac:dyDescent="0.25">
      <c r="A43" s="527"/>
      <c r="B43" s="531" t="s">
        <v>75</v>
      </c>
      <c r="C43" s="527"/>
      <c r="D43" s="531">
        <v>76</v>
      </c>
      <c r="E43" s="531">
        <v>69</v>
      </c>
      <c r="F43" s="532">
        <v>18.600000000000001</v>
      </c>
      <c r="G43" s="532">
        <v>16</v>
      </c>
      <c r="H43" s="531">
        <v>0</v>
      </c>
      <c r="I43" s="532">
        <v>218</v>
      </c>
      <c r="J43" s="532">
        <f t="shared" ref="J43:J47" si="29">ABS(E43/100*F43)</f>
        <v>12.834</v>
      </c>
      <c r="K43" s="532">
        <f t="shared" ref="K43:K47" si="30">ABS(E43/100*G43)</f>
        <v>11.04</v>
      </c>
      <c r="L43" s="532">
        <f t="shared" ref="L43:L47" si="31">ABS(E43/100*H43)</f>
        <v>0</v>
      </c>
      <c r="M43" s="531">
        <f t="shared" ref="M43:M47" si="32">ABS(E43/100*I43)</f>
        <v>150.41999999999999</v>
      </c>
      <c r="N43" s="28"/>
    </row>
    <row r="44" spans="1:14" ht="14.1" customHeight="1" x14ac:dyDescent="0.25">
      <c r="A44" s="527"/>
      <c r="B44" s="531" t="s">
        <v>35</v>
      </c>
      <c r="C44" s="527"/>
      <c r="D44" s="531">
        <v>10</v>
      </c>
      <c r="E44" s="531">
        <v>8</v>
      </c>
      <c r="F44" s="532">
        <v>1.4</v>
      </c>
      <c r="G44" s="532">
        <v>0.2</v>
      </c>
      <c r="H44" s="532">
        <v>8.1999999999999993</v>
      </c>
      <c r="I44" s="531">
        <v>41</v>
      </c>
      <c r="J44" s="532">
        <f t="shared" si="29"/>
        <v>0.11199999999999999</v>
      </c>
      <c r="K44" s="532">
        <f t="shared" si="30"/>
        <v>1.6E-2</v>
      </c>
      <c r="L44" s="532">
        <f t="shared" si="31"/>
        <v>0.65599999999999992</v>
      </c>
      <c r="M44" s="531">
        <f t="shared" si="32"/>
        <v>3.2800000000000002</v>
      </c>
      <c r="N44" s="28"/>
    </row>
    <row r="45" spans="1:14" ht="14.1" customHeight="1" x14ac:dyDescent="0.25">
      <c r="A45" s="527"/>
      <c r="B45" s="531" t="s">
        <v>92</v>
      </c>
      <c r="C45" s="527"/>
      <c r="D45" s="531">
        <v>10</v>
      </c>
      <c r="E45" s="531">
        <v>10</v>
      </c>
      <c r="F45" s="18">
        <v>10.3</v>
      </c>
      <c r="G45" s="529">
        <v>1.1000000000000001</v>
      </c>
      <c r="H45" s="523">
        <v>70.599999999999994</v>
      </c>
      <c r="I45" s="529">
        <v>334</v>
      </c>
      <c r="J45" s="532">
        <f t="shared" si="29"/>
        <v>1.03</v>
      </c>
      <c r="K45" s="532">
        <f t="shared" si="30"/>
        <v>0.11000000000000001</v>
      </c>
      <c r="L45" s="531">
        <f t="shared" si="31"/>
        <v>7.06</v>
      </c>
      <c r="M45" s="531">
        <f t="shared" si="32"/>
        <v>33.4</v>
      </c>
      <c r="N45" s="28"/>
    </row>
    <row r="46" spans="1:14" ht="14.1" customHeight="1" x14ac:dyDescent="0.25">
      <c r="A46" s="527"/>
      <c r="B46" s="531" t="s">
        <v>220</v>
      </c>
      <c r="C46" s="527"/>
      <c r="D46" s="531">
        <v>5</v>
      </c>
      <c r="E46" s="531">
        <v>4.38</v>
      </c>
      <c r="F46" s="523">
        <v>12.7</v>
      </c>
      <c r="G46" s="529">
        <v>11.5</v>
      </c>
      <c r="H46" s="529">
        <v>0.7</v>
      </c>
      <c r="I46" s="529">
        <v>157</v>
      </c>
      <c r="J46" s="532">
        <f t="shared" si="29"/>
        <v>0.55625999999999998</v>
      </c>
      <c r="K46" s="532">
        <f t="shared" si="30"/>
        <v>0.50370000000000004</v>
      </c>
      <c r="L46" s="531">
        <f t="shared" si="31"/>
        <v>3.0659999999999996E-2</v>
      </c>
      <c r="M46" s="531">
        <f t="shared" si="32"/>
        <v>6.8765999999999998</v>
      </c>
      <c r="N46" s="28"/>
    </row>
    <row r="47" spans="1:14" ht="14.1" customHeight="1" x14ac:dyDescent="0.25">
      <c r="A47" s="22"/>
      <c r="B47" s="8" t="s">
        <v>44</v>
      </c>
      <c r="C47" s="22"/>
      <c r="D47" s="8">
        <v>2</v>
      </c>
      <c r="E47" s="8">
        <v>2</v>
      </c>
      <c r="F47" s="524">
        <v>0</v>
      </c>
      <c r="G47" s="524">
        <v>99.9</v>
      </c>
      <c r="H47" s="524">
        <v>0</v>
      </c>
      <c r="I47" s="8">
        <v>899</v>
      </c>
      <c r="J47" s="524">
        <f t="shared" si="29"/>
        <v>0</v>
      </c>
      <c r="K47" s="524">
        <f t="shared" si="30"/>
        <v>1.9980000000000002</v>
      </c>
      <c r="L47" s="524">
        <f t="shared" si="31"/>
        <v>0</v>
      </c>
      <c r="M47" s="8">
        <f t="shared" si="32"/>
        <v>17.98</v>
      </c>
      <c r="N47" s="525"/>
    </row>
    <row r="48" spans="1:14" ht="33.75" customHeight="1" x14ac:dyDescent="0.25">
      <c r="A48" s="464">
        <v>1</v>
      </c>
      <c r="B48" s="661" t="s">
        <v>159</v>
      </c>
      <c r="C48" s="641">
        <v>65</v>
      </c>
      <c r="D48" s="673"/>
      <c r="E48" s="673"/>
      <c r="F48" s="680"/>
      <c r="G48" s="673"/>
      <c r="H48" s="673"/>
      <c r="I48" s="673"/>
      <c r="J48" s="704">
        <f>SUM(J50:J53)</f>
        <v>1.5790000000000002</v>
      </c>
      <c r="K48" s="704">
        <f t="shared" ref="K48:M48" si="33">SUM(K50:K53)</f>
        <v>2.1120000000000001</v>
      </c>
      <c r="L48" s="704">
        <f t="shared" si="33"/>
        <v>3.5249999999999999</v>
      </c>
      <c r="M48" s="704">
        <f t="shared" si="33"/>
        <v>39.700000000000003</v>
      </c>
      <c r="N48" s="673">
        <v>6.8</v>
      </c>
    </row>
    <row r="49" spans="1:14" ht="4.5" customHeight="1" x14ac:dyDescent="0.25">
      <c r="A49" s="470"/>
      <c r="B49" s="662"/>
      <c r="C49" s="642"/>
      <c r="D49" s="674"/>
      <c r="E49" s="674"/>
      <c r="F49" s="681"/>
      <c r="G49" s="674"/>
      <c r="H49" s="674"/>
      <c r="I49" s="674"/>
      <c r="J49" s="705"/>
      <c r="K49" s="705"/>
      <c r="L49" s="705"/>
      <c r="M49" s="705"/>
      <c r="N49" s="674"/>
    </row>
    <row r="50" spans="1:14" ht="14.1" customHeight="1" x14ac:dyDescent="0.25">
      <c r="A50" s="465"/>
      <c r="B50" s="471" t="s">
        <v>42</v>
      </c>
      <c r="C50" s="465"/>
      <c r="D50" s="470">
        <v>20</v>
      </c>
      <c r="E50" s="470">
        <v>16</v>
      </c>
      <c r="F50" s="471">
        <v>0.8</v>
      </c>
      <c r="G50" s="470">
        <v>0.1</v>
      </c>
      <c r="H50" s="470">
        <v>1.7</v>
      </c>
      <c r="I50" s="470">
        <v>13</v>
      </c>
      <c r="J50" s="471">
        <f t="shared" ref="J50:J53" si="34">ABS(E50/100*F50)</f>
        <v>0.128</v>
      </c>
      <c r="K50" s="471">
        <f t="shared" ref="K50:K53" si="35">ABS(E50/100*G50)</f>
        <v>1.6E-2</v>
      </c>
      <c r="L50" s="471">
        <f t="shared" ref="L50:L53" si="36">ABS(E50/100*H50)</f>
        <v>0.27200000000000002</v>
      </c>
      <c r="M50" s="471">
        <f t="shared" ref="M50:M53" si="37">ABS(E50/100*I50)</f>
        <v>2.08</v>
      </c>
      <c r="N50" s="470"/>
    </row>
    <row r="51" spans="1:14" ht="14.1" customHeight="1" x14ac:dyDescent="0.25">
      <c r="A51" s="465"/>
      <c r="B51" s="471" t="s">
        <v>81</v>
      </c>
      <c r="C51" s="465"/>
      <c r="D51" s="470">
        <v>50</v>
      </c>
      <c r="E51" s="470">
        <v>45</v>
      </c>
      <c r="F51" s="471">
        <v>3.1</v>
      </c>
      <c r="G51" s="470">
        <v>0.2</v>
      </c>
      <c r="H51" s="470">
        <v>6.5</v>
      </c>
      <c r="I51" s="470">
        <v>40</v>
      </c>
      <c r="J51" s="471">
        <f t="shared" si="34"/>
        <v>1.395</v>
      </c>
      <c r="K51" s="471">
        <f t="shared" si="35"/>
        <v>9.0000000000000011E-2</v>
      </c>
      <c r="L51" s="471">
        <f t="shared" si="36"/>
        <v>2.9250000000000003</v>
      </c>
      <c r="M51" s="471">
        <f t="shared" si="37"/>
        <v>18</v>
      </c>
      <c r="N51" s="470"/>
    </row>
    <row r="52" spans="1:14" ht="14.1" customHeight="1" x14ac:dyDescent="0.25">
      <c r="A52" s="465"/>
      <c r="B52" s="471" t="s">
        <v>43</v>
      </c>
      <c r="C52" s="465"/>
      <c r="D52" s="470">
        <v>5</v>
      </c>
      <c r="E52" s="470">
        <v>4</v>
      </c>
      <c r="F52" s="471">
        <v>1.4</v>
      </c>
      <c r="G52" s="471">
        <v>0.2</v>
      </c>
      <c r="H52" s="471">
        <v>8.1999999999999993</v>
      </c>
      <c r="I52" s="471">
        <v>41</v>
      </c>
      <c r="J52" s="471">
        <f t="shared" si="34"/>
        <v>5.5999999999999994E-2</v>
      </c>
      <c r="K52" s="471">
        <f t="shared" si="35"/>
        <v>8.0000000000000002E-3</v>
      </c>
      <c r="L52" s="471">
        <f t="shared" si="36"/>
        <v>0.32799999999999996</v>
      </c>
      <c r="M52" s="471">
        <f t="shared" si="37"/>
        <v>1.6400000000000001</v>
      </c>
      <c r="N52" s="470"/>
    </row>
    <row r="53" spans="1:14" ht="14.1" customHeight="1" x14ac:dyDescent="0.25">
      <c r="A53" s="465"/>
      <c r="B53" s="495" t="s">
        <v>38</v>
      </c>
      <c r="C53" s="465"/>
      <c r="D53" s="470">
        <v>2</v>
      </c>
      <c r="E53" s="470">
        <v>2</v>
      </c>
      <c r="F53" s="471">
        <v>0</v>
      </c>
      <c r="G53" s="471">
        <v>99.9</v>
      </c>
      <c r="H53" s="471">
        <v>0</v>
      </c>
      <c r="I53" s="470">
        <v>899</v>
      </c>
      <c r="J53" s="471">
        <f t="shared" si="34"/>
        <v>0</v>
      </c>
      <c r="K53" s="471">
        <f t="shared" si="35"/>
        <v>1.9980000000000002</v>
      </c>
      <c r="L53" s="471">
        <f t="shared" si="36"/>
        <v>0</v>
      </c>
      <c r="M53" s="471">
        <f t="shared" si="37"/>
        <v>17.98</v>
      </c>
      <c r="N53" s="470"/>
    </row>
    <row r="54" spans="1:14" ht="14.1" customHeight="1" x14ac:dyDescent="0.25">
      <c r="A54" s="1">
        <v>99</v>
      </c>
      <c r="B54" s="491" t="s">
        <v>46</v>
      </c>
      <c r="C54" s="1">
        <v>180</v>
      </c>
      <c r="D54" s="494"/>
      <c r="E54" s="494"/>
      <c r="F54" s="494"/>
      <c r="G54" s="494"/>
      <c r="H54" s="494"/>
      <c r="I54" s="494"/>
      <c r="J54" s="499">
        <f>SUM(J55:J57)</f>
        <v>0.23399999999999999</v>
      </c>
      <c r="K54" s="180">
        <f>SUM(K55:K57)</f>
        <v>0</v>
      </c>
      <c r="L54" s="180">
        <f>SUM(L55:L57)</f>
        <v>23.933999999999997</v>
      </c>
      <c r="M54" s="499">
        <f>SUM(M55:M57)</f>
        <v>97.47</v>
      </c>
      <c r="N54" s="492">
        <v>0.85</v>
      </c>
    </row>
    <row r="55" spans="1:14" ht="14.1" customHeight="1" x14ac:dyDescent="0.25">
      <c r="A55" s="4"/>
      <c r="B55" s="88" t="s">
        <v>99</v>
      </c>
      <c r="C55" s="4"/>
      <c r="D55" s="88">
        <v>18</v>
      </c>
      <c r="E55" s="88">
        <v>18</v>
      </c>
      <c r="F55" s="88">
        <v>1.3</v>
      </c>
      <c r="G55" s="88">
        <v>0</v>
      </c>
      <c r="H55" s="88">
        <v>49.8</v>
      </c>
      <c r="I55" s="88">
        <v>209</v>
      </c>
      <c r="J55" s="88">
        <f t="shared" ref="J55:J56" si="38">ABS(E55/100*F55)</f>
        <v>0.23399999999999999</v>
      </c>
      <c r="K55" s="88">
        <f t="shared" ref="K55:K56" si="39">ABS(E55/100*G55)</f>
        <v>0</v>
      </c>
      <c r="L55" s="88">
        <f t="shared" ref="L55:L56" si="40">ABS(E55/100*H55)</f>
        <v>8.9639999999999986</v>
      </c>
      <c r="M55" s="82">
        <f t="shared" ref="M55:M56" si="41">ABS(E55/100*I55)</f>
        <v>37.619999999999997</v>
      </c>
      <c r="N55" s="82"/>
    </row>
    <row r="56" spans="1:14" ht="14.1" customHeight="1" x14ac:dyDescent="0.25">
      <c r="A56" s="4"/>
      <c r="B56" s="88" t="s">
        <v>47</v>
      </c>
      <c r="C56" s="4"/>
      <c r="D56" s="88">
        <v>15</v>
      </c>
      <c r="E56" s="88">
        <v>15</v>
      </c>
      <c r="F56" s="88">
        <v>0</v>
      </c>
      <c r="G56" s="88">
        <v>0</v>
      </c>
      <c r="H56" s="88">
        <v>99.8</v>
      </c>
      <c r="I56" s="88">
        <v>399</v>
      </c>
      <c r="J56" s="88">
        <f t="shared" si="38"/>
        <v>0</v>
      </c>
      <c r="K56" s="88">
        <f t="shared" si="39"/>
        <v>0</v>
      </c>
      <c r="L56" s="88">
        <f t="shared" si="40"/>
        <v>14.969999999999999</v>
      </c>
      <c r="M56" s="82">
        <f t="shared" si="41"/>
        <v>59.849999999999994</v>
      </c>
      <c r="N56" s="82"/>
    </row>
    <row r="57" spans="1:14" ht="14.1" customHeight="1" x14ac:dyDescent="0.25">
      <c r="A57" s="132"/>
      <c r="B57" s="99" t="s">
        <v>48</v>
      </c>
      <c r="C57" s="105"/>
      <c r="D57" s="99">
        <v>0.05</v>
      </c>
      <c r="E57" s="99">
        <v>0.05</v>
      </c>
      <c r="F57" s="99"/>
      <c r="G57" s="105"/>
      <c r="H57" s="105"/>
      <c r="I57" s="105"/>
      <c r="J57" s="8"/>
      <c r="K57" s="106"/>
      <c r="L57" s="106"/>
      <c r="M57" s="8"/>
      <c r="N57" s="29"/>
    </row>
    <row r="58" spans="1:14" ht="14.1" customHeight="1" x14ac:dyDescent="0.25">
      <c r="A58" s="107"/>
      <c r="B58" s="108" t="s">
        <v>49</v>
      </c>
      <c r="C58" s="54">
        <v>50</v>
      </c>
      <c r="D58" s="94">
        <v>50</v>
      </c>
      <c r="E58" s="94">
        <v>50</v>
      </c>
      <c r="F58" s="129">
        <v>7.9</v>
      </c>
      <c r="G58" s="109">
        <v>1</v>
      </c>
      <c r="H58" s="109">
        <v>48.3</v>
      </c>
      <c r="I58" s="94">
        <v>235</v>
      </c>
      <c r="J58" s="95">
        <f>ABS(E58/100*F58)</f>
        <v>3.95</v>
      </c>
      <c r="K58" s="95">
        <f>ABS(E58/100*G58)</f>
        <v>0.5</v>
      </c>
      <c r="L58" s="95">
        <f>ABS(E58/100*H58)</f>
        <v>24.15</v>
      </c>
      <c r="M58" s="103">
        <f>ABS(E58/100*I58)</f>
        <v>117.5</v>
      </c>
      <c r="N58" s="54"/>
    </row>
    <row r="59" spans="1:14" ht="14.1" customHeight="1" x14ac:dyDescent="0.25">
      <c r="A59" s="183"/>
      <c r="B59" s="120" t="s">
        <v>50</v>
      </c>
      <c r="C59" s="652"/>
      <c r="D59" s="653"/>
      <c r="E59" s="653"/>
      <c r="F59" s="653"/>
      <c r="G59" s="653"/>
      <c r="H59" s="653"/>
      <c r="I59" s="654"/>
      <c r="J59" s="77">
        <f>ABS(J58+J54+J48+J42+J38+J31+J21)</f>
        <v>30.90052</v>
      </c>
      <c r="K59" s="286">
        <f t="shared" ref="K59:M59" si="42">ABS(K58+K54+K48+K42+K38+K31+K21)</f>
        <v>32.820399999999999</v>
      </c>
      <c r="L59" s="286">
        <f t="shared" si="42"/>
        <v>119.49712</v>
      </c>
      <c r="M59" s="120">
        <f t="shared" si="42"/>
        <v>900.78919999999994</v>
      </c>
      <c r="N59" s="119"/>
    </row>
    <row r="60" spans="1:14" ht="14.1" customHeight="1" x14ac:dyDescent="0.25">
      <c r="A60" s="694" t="s">
        <v>51</v>
      </c>
      <c r="B60" s="695"/>
      <c r="C60" s="695"/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6"/>
    </row>
    <row r="61" spans="1:14" ht="38.25" customHeight="1" x14ac:dyDescent="0.25">
      <c r="A61" s="544">
        <v>53</v>
      </c>
      <c r="B61" s="6" t="s">
        <v>53</v>
      </c>
      <c r="C61" s="1">
        <v>200</v>
      </c>
      <c r="D61" s="555"/>
      <c r="E61" s="555"/>
      <c r="F61" s="555"/>
      <c r="G61" s="555"/>
      <c r="H61" s="555"/>
      <c r="I61" s="550"/>
      <c r="J61" s="562">
        <f>SUM(J62:J68)</f>
        <v>5.4160000000000004</v>
      </c>
      <c r="K61" s="562">
        <f>SUM(K62:K68)</f>
        <v>6.03</v>
      </c>
      <c r="L61" s="562">
        <f>SUM(L62:L68)</f>
        <v>26.229999999999997</v>
      </c>
      <c r="M61" s="552">
        <f>SUM(M62:M68)</f>
        <v>183.42</v>
      </c>
      <c r="N61" s="550">
        <v>0.05</v>
      </c>
    </row>
    <row r="62" spans="1:14" ht="14.1" customHeight="1" x14ac:dyDescent="0.25">
      <c r="A62" s="545"/>
      <c r="B62" s="20" t="s">
        <v>34</v>
      </c>
      <c r="C62" s="4"/>
      <c r="D62" s="537">
        <v>130</v>
      </c>
      <c r="E62" s="537">
        <v>98</v>
      </c>
      <c r="F62" s="556">
        <v>2</v>
      </c>
      <c r="G62" s="556">
        <v>0.4</v>
      </c>
      <c r="H62" s="556">
        <v>16.3</v>
      </c>
      <c r="I62" s="551">
        <v>77</v>
      </c>
      <c r="J62" s="556">
        <f t="shared" ref="J62:J68" si="43">ABS(E62/100*F62)</f>
        <v>1.96</v>
      </c>
      <c r="K62" s="556">
        <f t="shared" ref="K62:K68" si="44">ABS(E62/100*G62)</f>
        <v>0.39200000000000002</v>
      </c>
      <c r="L62" s="556">
        <f t="shared" ref="L62:L68" si="45">ABS(E62/100*H62)</f>
        <v>15.974</v>
      </c>
      <c r="M62" s="556">
        <f t="shared" ref="M62:M68" si="46">ABS(E62/100*I62)</f>
        <v>75.459999999999994</v>
      </c>
      <c r="N62" s="535"/>
    </row>
    <row r="63" spans="1:14" ht="14.1" customHeight="1" x14ac:dyDescent="0.25">
      <c r="A63" s="545"/>
      <c r="B63" s="20" t="s">
        <v>54</v>
      </c>
      <c r="C63" s="4"/>
      <c r="D63" s="537">
        <v>200</v>
      </c>
      <c r="E63" s="537">
        <v>160</v>
      </c>
      <c r="F63" s="537">
        <v>1.8</v>
      </c>
      <c r="G63" s="537">
        <v>0.1</v>
      </c>
      <c r="H63" s="537">
        <v>4.7</v>
      </c>
      <c r="I63" s="535">
        <v>28</v>
      </c>
      <c r="J63" s="556">
        <f t="shared" si="43"/>
        <v>2.8800000000000003</v>
      </c>
      <c r="K63" s="556">
        <f t="shared" si="44"/>
        <v>0.16000000000000003</v>
      </c>
      <c r="L63" s="556">
        <f t="shared" si="45"/>
        <v>7.5200000000000005</v>
      </c>
      <c r="M63" s="556">
        <f t="shared" si="46"/>
        <v>44.800000000000004</v>
      </c>
      <c r="N63" s="535"/>
    </row>
    <row r="64" spans="1:14" ht="14.1" customHeight="1" x14ac:dyDescent="0.25">
      <c r="A64" s="545"/>
      <c r="B64" s="20" t="s">
        <v>35</v>
      </c>
      <c r="C64" s="4"/>
      <c r="D64" s="537">
        <v>10</v>
      </c>
      <c r="E64" s="537">
        <v>8</v>
      </c>
      <c r="F64" s="556">
        <v>1.4</v>
      </c>
      <c r="G64" s="556">
        <v>0.2</v>
      </c>
      <c r="H64" s="556">
        <v>8.1999999999999993</v>
      </c>
      <c r="I64" s="551">
        <v>41</v>
      </c>
      <c r="J64" s="556">
        <f t="shared" si="43"/>
        <v>0.11199999999999999</v>
      </c>
      <c r="K64" s="556">
        <f t="shared" si="44"/>
        <v>1.6E-2</v>
      </c>
      <c r="L64" s="556">
        <f t="shared" si="45"/>
        <v>0.65599999999999992</v>
      </c>
      <c r="M64" s="556">
        <f t="shared" si="46"/>
        <v>3.2800000000000002</v>
      </c>
      <c r="N64" s="535"/>
    </row>
    <row r="65" spans="1:14" ht="14.1" customHeight="1" x14ac:dyDescent="0.25">
      <c r="A65" s="545"/>
      <c r="B65" s="20" t="s">
        <v>36</v>
      </c>
      <c r="C65" s="4"/>
      <c r="D65" s="537">
        <v>20</v>
      </c>
      <c r="E65" s="537">
        <v>16</v>
      </c>
      <c r="F65" s="537">
        <v>1.3</v>
      </c>
      <c r="G65" s="537">
        <v>0.1</v>
      </c>
      <c r="H65" s="537">
        <v>6.9</v>
      </c>
      <c r="I65" s="535">
        <v>35</v>
      </c>
      <c r="J65" s="556">
        <f t="shared" si="43"/>
        <v>0.20800000000000002</v>
      </c>
      <c r="K65" s="556">
        <f t="shared" si="44"/>
        <v>1.6E-2</v>
      </c>
      <c r="L65" s="556">
        <f t="shared" si="45"/>
        <v>1.1040000000000001</v>
      </c>
      <c r="M65" s="556">
        <f t="shared" si="46"/>
        <v>5.6000000000000005</v>
      </c>
      <c r="N65" s="535"/>
    </row>
    <row r="66" spans="1:14" ht="14.1" customHeight="1" x14ac:dyDescent="0.25">
      <c r="A66" s="545"/>
      <c r="B66" s="20" t="s">
        <v>55</v>
      </c>
      <c r="C66" s="4"/>
      <c r="D66" s="537">
        <v>5</v>
      </c>
      <c r="E66" s="537">
        <v>5</v>
      </c>
      <c r="F66" s="537">
        <v>4.8</v>
      </c>
      <c r="G66" s="537">
        <v>0</v>
      </c>
      <c r="H66" s="537">
        <v>19</v>
      </c>
      <c r="I66" s="535">
        <v>102</v>
      </c>
      <c r="J66" s="556">
        <f t="shared" si="43"/>
        <v>0.24</v>
      </c>
      <c r="K66" s="556">
        <f t="shared" si="44"/>
        <v>0</v>
      </c>
      <c r="L66" s="556">
        <f t="shared" si="45"/>
        <v>0.95000000000000007</v>
      </c>
      <c r="M66" s="556">
        <f t="shared" si="46"/>
        <v>5.1000000000000005</v>
      </c>
      <c r="N66" s="535"/>
    </row>
    <row r="67" spans="1:14" ht="14.1" customHeight="1" x14ac:dyDescent="0.25">
      <c r="A67" s="551"/>
      <c r="B67" s="20" t="s">
        <v>37</v>
      </c>
      <c r="C67" s="4"/>
      <c r="D67" s="537">
        <v>2</v>
      </c>
      <c r="E67" s="537">
        <v>2</v>
      </c>
      <c r="F67" s="556">
        <v>0.8</v>
      </c>
      <c r="G67" s="556">
        <v>72.5</v>
      </c>
      <c r="H67" s="556">
        <v>1.3</v>
      </c>
      <c r="I67" s="551">
        <v>661</v>
      </c>
      <c r="J67" s="556">
        <f t="shared" si="43"/>
        <v>1.6E-2</v>
      </c>
      <c r="K67" s="556">
        <f t="shared" si="44"/>
        <v>1.45</v>
      </c>
      <c r="L67" s="556">
        <f t="shared" si="45"/>
        <v>2.6000000000000002E-2</v>
      </c>
      <c r="M67" s="556">
        <f t="shared" si="46"/>
        <v>13.22</v>
      </c>
      <c r="N67" s="535"/>
    </row>
    <row r="68" spans="1:14" ht="14.1" customHeight="1" x14ac:dyDescent="0.25">
      <c r="A68" s="33"/>
      <c r="B68" s="542" t="s">
        <v>38</v>
      </c>
      <c r="C68" s="34"/>
      <c r="D68" s="560">
        <v>4</v>
      </c>
      <c r="E68" s="560">
        <v>4</v>
      </c>
      <c r="F68" s="541">
        <v>0</v>
      </c>
      <c r="G68" s="541">
        <v>99.9</v>
      </c>
      <c r="H68" s="541">
        <v>0</v>
      </c>
      <c r="I68" s="8">
        <v>899</v>
      </c>
      <c r="J68" s="556">
        <f t="shared" si="43"/>
        <v>0</v>
      </c>
      <c r="K68" s="556">
        <f t="shared" si="44"/>
        <v>3.9960000000000004</v>
      </c>
      <c r="L68" s="556">
        <f t="shared" si="45"/>
        <v>0</v>
      </c>
      <c r="M68" s="556">
        <f t="shared" si="46"/>
        <v>35.96</v>
      </c>
      <c r="N68" s="14"/>
    </row>
    <row r="69" spans="1:14" ht="14.1" customHeight="1" x14ac:dyDescent="0.25">
      <c r="A69" s="54"/>
      <c r="B69" s="55" t="s">
        <v>56</v>
      </c>
      <c r="C69" s="54">
        <v>30</v>
      </c>
      <c r="D69" s="94">
        <v>30</v>
      </c>
      <c r="E69" s="94">
        <v>30</v>
      </c>
      <c r="F69" s="94">
        <v>7.7</v>
      </c>
      <c r="G69" s="94">
        <v>3</v>
      </c>
      <c r="H69" s="94">
        <v>50.1</v>
      </c>
      <c r="I69" s="94">
        <v>259</v>
      </c>
      <c r="J69" s="55">
        <f>ABS(E69/100*F69)</f>
        <v>2.31</v>
      </c>
      <c r="K69" s="55">
        <f>ABS(E69/100*G69)</f>
        <v>0.89999999999999991</v>
      </c>
      <c r="L69" s="55">
        <f>ABS(E69/100*H69)</f>
        <v>15.03</v>
      </c>
      <c r="M69" s="55">
        <f>ABS(E69/100*I69)</f>
        <v>77.7</v>
      </c>
      <c r="N69" s="94"/>
    </row>
    <row r="70" spans="1:14" ht="14.1" customHeight="1" x14ac:dyDescent="0.25">
      <c r="A70" s="85">
        <v>102</v>
      </c>
      <c r="B70" s="6" t="s">
        <v>57</v>
      </c>
      <c r="C70" s="1">
        <v>200</v>
      </c>
      <c r="D70" s="87"/>
      <c r="E70" s="87"/>
      <c r="F70" s="87"/>
      <c r="G70" s="87"/>
      <c r="H70" s="87"/>
      <c r="I70" s="87"/>
      <c r="J70" s="125">
        <f>SUM(J72:J73)</f>
        <v>9.0000000000000011E-2</v>
      </c>
      <c r="K70" s="125">
        <f>SUM(K72:K73)</f>
        <v>1.0000000000000002E-2</v>
      </c>
      <c r="L70" s="125">
        <f>SUM(L72:L73)</f>
        <v>15.27</v>
      </c>
      <c r="M70" s="125">
        <f>SUM(M72:M73)</f>
        <v>63.249999999999993</v>
      </c>
      <c r="N70" s="81">
        <v>0.06</v>
      </c>
    </row>
    <row r="71" spans="1:14" ht="14.1" customHeight="1" x14ac:dyDescent="0.25">
      <c r="A71" s="86"/>
      <c r="B71" s="20" t="s">
        <v>58</v>
      </c>
      <c r="C71" s="4"/>
      <c r="D71" s="88">
        <v>0.6</v>
      </c>
      <c r="E71" s="88">
        <v>0.6</v>
      </c>
      <c r="F71" s="88"/>
      <c r="G71" s="88"/>
      <c r="H71" s="88"/>
      <c r="I71" s="88"/>
      <c r="J71" s="88"/>
      <c r="K71" s="88"/>
      <c r="L71" s="88"/>
      <c r="M71" s="88"/>
      <c r="N71" s="82"/>
    </row>
    <row r="72" spans="1:14" ht="14.1" customHeight="1" x14ac:dyDescent="0.25">
      <c r="A72" s="86"/>
      <c r="B72" s="20" t="s">
        <v>59</v>
      </c>
      <c r="C72" s="4"/>
      <c r="D72" s="88">
        <v>10</v>
      </c>
      <c r="E72" s="88">
        <v>10</v>
      </c>
      <c r="F72" s="88">
        <v>0.9</v>
      </c>
      <c r="G72" s="88">
        <v>0.1</v>
      </c>
      <c r="H72" s="88">
        <v>3</v>
      </c>
      <c r="I72" s="88">
        <v>34</v>
      </c>
      <c r="J72" s="88">
        <f>ABS(E72/100*F72)</f>
        <v>9.0000000000000011E-2</v>
      </c>
      <c r="K72" s="88">
        <f>ABS(E72/100*G72)</f>
        <v>1.0000000000000002E-2</v>
      </c>
      <c r="L72" s="88">
        <f>ABS(E72/100*H72)</f>
        <v>0.30000000000000004</v>
      </c>
      <c r="M72" s="88">
        <f>ABS(E72/100*I72)</f>
        <v>3.4000000000000004</v>
      </c>
      <c r="N72" s="82"/>
    </row>
    <row r="73" spans="1:14" ht="14.1" customHeight="1" x14ac:dyDescent="0.25">
      <c r="A73" s="22"/>
      <c r="B73" s="100" t="s">
        <v>60</v>
      </c>
      <c r="C73" s="132"/>
      <c r="D73" s="99">
        <v>15</v>
      </c>
      <c r="E73" s="99">
        <v>15</v>
      </c>
      <c r="F73" s="589">
        <v>0</v>
      </c>
      <c r="G73" s="589">
        <v>0</v>
      </c>
      <c r="H73" s="589">
        <v>99.8</v>
      </c>
      <c r="I73" s="8">
        <v>399</v>
      </c>
      <c r="J73" s="99">
        <f>ABS(E73/100*F73)</f>
        <v>0</v>
      </c>
      <c r="K73" s="99">
        <f>ABS(E73/100*G73)</f>
        <v>0</v>
      </c>
      <c r="L73" s="99">
        <f>ABS(E73/100*H73)</f>
        <v>14.969999999999999</v>
      </c>
      <c r="M73" s="8">
        <f>ABS(E73/100*I73)</f>
        <v>59.849999999999994</v>
      </c>
      <c r="N73" s="8"/>
    </row>
    <row r="74" spans="1:14" ht="25.5" customHeight="1" x14ac:dyDescent="0.25">
      <c r="A74" s="607"/>
      <c r="B74" s="157" t="s">
        <v>61</v>
      </c>
      <c r="C74" s="652"/>
      <c r="D74" s="653"/>
      <c r="E74" s="653"/>
      <c r="F74" s="653"/>
      <c r="G74" s="653"/>
      <c r="H74" s="653"/>
      <c r="I74" s="654"/>
      <c r="J74" s="120">
        <f>ABS(J70+J69+J61)</f>
        <v>7.8160000000000007</v>
      </c>
      <c r="K74" s="120">
        <f t="shared" ref="K74:M74" si="47">ABS(K70+K69+K61)</f>
        <v>6.94</v>
      </c>
      <c r="L74" s="120">
        <f t="shared" si="47"/>
        <v>56.529999999999994</v>
      </c>
      <c r="M74" s="120">
        <f t="shared" si="47"/>
        <v>324.37</v>
      </c>
      <c r="N74" s="160"/>
    </row>
    <row r="75" spans="1:14" ht="14.1" customHeight="1" x14ac:dyDescent="0.25">
      <c r="A75" s="690" t="s">
        <v>62</v>
      </c>
      <c r="B75" s="691"/>
      <c r="C75" s="691"/>
      <c r="D75" s="691"/>
      <c r="E75" s="691"/>
      <c r="F75" s="691"/>
      <c r="G75" s="691"/>
      <c r="H75" s="691"/>
      <c r="I75" s="691"/>
      <c r="J75" s="691"/>
      <c r="K75" s="691"/>
      <c r="L75" s="691"/>
      <c r="M75" s="691"/>
      <c r="N75" s="692"/>
    </row>
    <row r="76" spans="1:14" ht="14.1" customHeight="1" x14ac:dyDescent="0.25">
      <c r="A76" s="54">
        <v>105</v>
      </c>
      <c r="B76" s="112" t="s">
        <v>63</v>
      </c>
      <c r="C76" s="158">
        <v>180</v>
      </c>
      <c r="D76" s="139">
        <v>180</v>
      </c>
      <c r="E76" s="139">
        <v>180</v>
      </c>
      <c r="F76" s="116">
        <v>2.9</v>
      </c>
      <c r="G76" s="139">
        <v>2.5</v>
      </c>
      <c r="H76" s="139">
        <v>4</v>
      </c>
      <c r="I76" s="139">
        <v>53</v>
      </c>
      <c r="J76" s="103">
        <f>ABS(E76/100*F76)</f>
        <v>5.22</v>
      </c>
      <c r="K76" s="103">
        <f>ABS(E76/100*G76)</f>
        <v>4.5</v>
      </c>
      <c r="L76" s="103">
        <f>ABS(E76/100*H76)</f>
        <v>7.2</v>
      </c>
      <c r="M76" s="103">
        <f>ABS(E76/100*I76)</f>
        <v>95.4</v>
      </c>
      <c r="N76" s="139">
        <v>1.4</v>
      </c>
    </row>
    <row r="77" spans="1:14" ht="14.1" customHeight="1" x14ac:dyDescent="0.25">
      <c r="A77" s="117"/>
      <c r="B77" s="112" t="s">
        <v>56</v>
      </c>
      <c r="C77" s="158">
        <v>40</v>
      </c>
      <c r="D77" s="139">
        <v>40</v>
      </c>
      <c r="E77" s="139">
        <v>40</v>
      </c>
      <c r="F77" s="116">
        <v>7.7</v>
      </c>
      <c r="G77" s="283">
        <v>3</v>
      </c>
      <c r="H77" s="283">
        <v>50.1</v>
      </c>
      <c r="I77" s="283">
        <v>259</v>
      </c>
      <c r="J77" s="592">
        <f t="shared" ref="J77:J78" si="48">ABS(E77/100*F77)</f>
        <v>3.08</v>
      </c>
      <c r="K77" s="592">
        <f t="shared" ref="K77:K78" si="49">ABS(E77/100*G77)</f>
        <v>1.2000000000000002</v>
      </c>
      <c r="L77" s="592">
        <f t="shared" ref="L77:L78" si="50">ABS(E77/100*H77)</f>
        <v>20.040000000000003</v>
      </c>
      <c r="M77" s="55">
        <f t="shared" ref="M77:M78" si="51">ABS(E77/100*I77)</f>
        <v>103.60000000000001</v>
      </c>
      <c r="N77" s="139"/>
    </row>
    <row r="78" spans="1:14" ht="14.1" customHeight="1" x14ac:dyDescent="0.25">
      <c r="A78" s="117"/>
      <c r="B78" s="112" t="s">
        <v>64</v>
      </c>
      <c r="C78" s="158">
        <v>75</v>
      </c>
      <c r="D78" s="139">
        <v>75</v>
      </c>
      <c r="E78" s="139">
        <v>75</v>
      </c>
      <c r="F78" s="116">
        <v>0.4</v>
      </c>
      <c r="G78" s="139">
        <v>0.4</v>
      </c>
      <c r="H78" s="139">
        <v>9.8000000000000007</v>
      </c>
      <c r="I78" s="139">
        <v>47</v>
      </c>
      <c r="J78" s="103">
        <f t="shared" si="48"/>
        <v>0.30000000000000004</v>
      </c>
      <c r="K78" s="103">
        <f t="shared" si="49"/>
        <v>0.30000000000000004</v>
      </c>
      <c r="L78" s="103">
        <f t="shared" si="50"/>
        <v>7.3500000000000005</v>
      </c>
      <c r="M78" s="95">
        <f t="shared" si="51"/>
        <v>35.25</v>
      </c>
      <c r="N78" s="139">
        <v>3.75</v>
      </c>
    </row>
    <row r="79" spans="1:14" ht="14.1" customHeight="1" x14ac:dyDescent="0.25">
      <c r="A79" s="139"/>
      <c r="B79" s="159" t="s">
        <v>65</v>
      </c>
      <c r="C79" s="153"/>
      <c r="D79" s="162"/>
      <c r="E79" s="162"/>
      <c r="F79" s="162"/>
      <c r="G79" s="162"/>
      <c r="H79" s="162"/>
      <c r="I79" s="160"/>
      <c r="J79" s="174">
        <f>SUM(J76:J78)</f>
        <v>8.6000000000000014</v>
      </c>
      <c r="K79" s="174">
        <f t="shared" ref="K79:M79" si="52">SUM(K76:K78)</f>
        <v>6</v>
      </c>
      <c r="L79" s="174">
        <f t="shared" si="52"/>
        <v>34.590000000000003</v>
      </c>
      <c r="M79" s="120">
        <f t="shared" si="52"/>
        <v>234.25</v>
      </c>
      <c r="N79" s="160"/>
    </row>
    <row r="80" spans="1:14" ht="14.1" customHeight="1" x14ac:dyDescent="0.25">
      <c r="A80" s="139"/>
      <c r="B80" s="242" t="s">
        <v>181</v>
      </c>
      <c r="C80" s="158">
        <v>6</v>
      </c>
      <c r="D80" s="139">
        <v>6</v>
      </c>
      <c r="E80" s="139">
        <v>6</v>
      </c>
      <c r="F80" s="158"/>
      <c r="G80" s="158"/>
      <c r="H80" s="158"/>
      <c r="I80" s="119"/>
      <c r="J80" s="120"/>
      <c r="K80" s="120"/>
      <c r="L80" s="120"/>
      <c r="M80" s="159"/>
      <c r="N80" s="139"/>
    </row>
    <row r="81" spans="1:14" ht="14.1" customHeight="1" x14ac:dyDescent="0.25">
      <c r="A81" s="139"/>
      <c r="B81" s="159" t="s">
        <v>66</v>
      </c>
      <c r="C81" s="652"/>
      <c r="D81" s="653"/>
      <c r="E81" s="653"/>
      <c r="F81" s="653"/>
      <c r="G81" s="653"/>
      <c r="H81" s="653"/>
      <c r="I81" s="654"/>
      <c r="J81" s="120">
        <f>ABS(J79+J74+J59+J19)</f>
        <v>63.76052</v>
      </c>
      <c r="K81" s="120">
        <f t="shared" ref="K81:L81" si="53">ABS(K79+K74+K59+K19)</f>
        <v>65.78540000000001</v>
      </c>
      <c r="L81" s="120">
        <f t="shared" si="53"/>
        <v>304.92611999999997</v>
      </c>
      <c r="M81" s="120">
        <f>ABS(M79+M74+M59+M19)</f>
        <v>2084.5392000000002</v>
      </c>
      <c r="N81" s="160"/>
    </row>
  </sheetData>
  <mergeCells count="48">
    <mergeCell ref="L48:L49"/>
    <mergeCell ref="M48:M49"/>
    <mergeCell ref="N48:N49"/>
    <mergeCell ref="G48:G49"/>
    <mergeCell ref="H48:H49"/>
    <mergeCell ref="I48:I49"/>
    <mergeCell ref="J48:J49"/>
    <mergeCell ref="K48:K49"/>
    <mergeCell ref="B48:B49"/>
    <mergeCell ref="C48:C49"/>
    <mergeCell ref="D48:D49"/>
    <mergeCell ref="E48:E49"/>
    <mergeCell ref="F48:F49"/>
    <mergeCell ref="A60:N60"/>
    <mergeCell ref="C74:I74"/>
    <mergeCell ref="A75:N75"/>
    <mergeCell ref="C81:I81"/>
    <mergeCell ref="C59:I59"/>
    <mergeCell ref="A7:N7"/>
    <mergeCell ref="C19:I19"/>
    <mergeCell ref="A20:N20"/>
    <mergeCell ref="A4:N4"/>
    <mergeCell ref="F5:H5"/>
    <mergeCell ref="J5:L5"/>
    <mergeCell ref="A6:E6"/>
    <mergeCell ref="M12:M13"/>
    <mergeCell ref="N12:N13"/>
    <mergeCell ref="A1:N1"/>
    <mergeCell ref="A2:C2"/>
    <mergeCell ref="D2:H2"/>
    <mergeCell ref="I2:K2"/>
    <mergeCell ref="L2:O2"/>
    <mergeCell ref="I3:K3"/>
    <mergeCell ref="L3:N3"/>
    <mergeCell ref="A3:C3"/>
    <mergeCell ref="D3:H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</mergeCells>
  <pageMargins left="0.25" right="0.25" top="0.34340659340659341" bottom="0.2861721611721611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view="pageLayout" topLeftCell="A55" workbookViewId="0">
      <selection activeCell="H90" sqref="H90"/>
    </sheetView>
  </sheetViews>
  <sheetFormatPr defaultRowHeight="14.1" customHeight="1" x14ac:dyDescent="0.25"/>
  <cols>
    <col min="1" max="1" width="4.7109375" style="135" customWidth="1"/>
    <col min="2" max="2" width="22.140625" style="135" customWidth="1"/>
    <col min="3" max="4" width="7" style="135" customWidth="1"/>
    <col min="5" max="5" width="7.5703125" style="135" customWidth="1"/>
    <col min="6" max="6" width="9" style="135" customWidth="1"/>
    <col min="7" max="8" width="7.28515625" style="135" customWidth="1"/>
    <col min="9" max="9" width="12.85546875" style="135" customWidth="1"/>
    <col min="10" max="10" width="8.42578125" style="135" customWidth="1"/>
    <col min="11" max="11" width="8.28515625" style="135" customWidth="1"/>
    <col min="12" max="12" width="7.42578125" style="135" customWidth="1"/>
    <col min="13" max="13" width="9.5703125" style="135" customWidth="1"/>
    <col min="14" max="14" width="12.140625" style="135" customWidth="1"/>
    <col min="15" max="16384" width="9.140625" style="135"/>
  </cols>
  <sheetData>
    <row r="1" spans="1:15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186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140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26.25" customHeight="1" x14ac:dyDescent="0.25">
      <c r="A8" s="140">
        <v>27</v>
      </c>
      <c r="B8" s="104" t="s">
        <v>164</v>
      </c>
      <c r="C8" s="520">
        <v>200</v>
      </c>
      <c r="D8" s="522"/>
      <c r="E8" s="522"/>
      <c r="F8" s="522"/>
      <c r="G8" s="522"/>
      <c r="H8" s="522"/>
      <c r="I8" s="522"/>
      <c r="J8" s="519">
        <f>SUM(J9:J13)</f>
        <v>6.5739999999999998</v>
      </c>
      <c r="K8" s="519">
        <f t="shared" ref="K8:M8" si="0">SUM(K9:K13)</f>
        <v>7.4550000000000001</v>
      </c>
      <c r="L8" s="519">
        <f t="shared" si="0"/>
        <v>29.829000000000001</v>
      </c>
      <c r="M8" s="519">
        <f t="shared" si="0"/>
        <v>213.93</v>
      </c>
      <c r="N8" s="522">
        <v>1.6</v>
      </c>
    </row>
    <row r="9" spans="1:15" ht="14.1" customHeight="1" x14ac:dyDescent="0.25">
      <c r="A9" s="142"/>
      <c r="B9" s="143" t="s">
        <v>33</v>
      </c>
      <c r="C9" s="521"/>
      <c r="D9" s="523">
        <v>10</v>
      </c>
      <c r="E9" s="523">
        <v>10</v>
      </c>
      <c r="F9" s="523">
        <v>11.5</v>
      </c>
      <c r="G9" s="523">
        <v>3.3</v>
      </c>
      <c r="H9" s="523">
        <v>66.5</v>
      </c>
      <c r="I9" s="523">
        <v>342</v>
      </c>
      <c r="J9" s="532">
        <f>ABS(E9/100*F9)</f>
        <v>1.1500000000000001</v>
      </c>
      <c r="K9" s="532">
        <f>ABS(E9/100*G9)</f>
        <v>0.33</v>
      </c>
      <c r="L9" s="531">
        <f>ABS(E9/100*H9)</f>
        <v>6.65</v>
      </c>
      <c r="M9" s="532">
        <f>ABS(E9/100*I9)</f>
        <v>34.200000000000003</v>
      </c>
      <c r="N9" s="523"/>
    </row>
    <row r="10" spans="1:15" ht="14.1" customHeight="1" x14ac:dyDescent="0.25">
      <c r="A10" s="142"/>
      <c r="B10" s="523" t="s">
        <v>108</v>
      </c>
      <c r="C10" s="144"/>
      <c r="D10" s="529">
        <v>15</v>
      </c>
      <c r="E10" s="523">
        <v>15</v>
      </c>
      <c r="F10" s="529">
        <v>7</v>
      </c>
      <c r="G10" s="529">
        <v>1</v>
      </c>
      <c r="H10" s="523">
        <v>74</v>
      </c>
      <c r="I10" s="523">
        <v>333</v>
      </c>
      <c r="J10" s="532">
        <f t="shared" ref="J10:J13" si="1">ABS(E10/100*F10)</f>
        <v>1.05</v>
      </c>
      <c r="K10" s="532">
        <f t="shared" ref="K10:K13" si="2">ABS(E10/100*G10)</f>
        <v>0.15</v>
      </c>
      <c r="L10" s="531">
        <f t="shared" ref="L10:L13" si="3">ABS(E10/100*H10)</f>
        <v>11.1</v>
      </c>
      <c r="M10" s="532">
        <f t="shared" ref="M10:M13" si="4">ABS(E10/100*I10)</f>
        <v>49.949999999999996</v>
      </c>
      <c r="N10" s="523"/>
    </row>
    <row r="11" spans="1:15" ht="14.1" customHeight="1" x14ac:dyDescent="0.25">
      <c r="A11" s="142"/>
      <c r="B11" s="523" t="s">
        <v>37</v>
      </c>
      <c r="C11" s="144"/>
      <c r="D11" s="529">
        <v>3</v>
      </c>
      <c r="E11" s="523">
        <v>3</v>
      </c>
      <c r="F11" s="532">
        <v>0.8</v>
      </c>
      <c r="G11" s="532">
        <v>72.5</v>
      </c>
      <c r="H11" s="532">
        <v>1.3</v>
      </c>
      <c r="I11" s="532">
        <v>661</v>
      </c>
      <c r="J11" s="532">
        <f t="shared" si="1"/>
        <v>2.4E-2</v>
      </c>
      <c r="K11" s="532">
        <f t="shared" si="2"/>
        <v>2.1749999999999998</v>
      </c>
      <c r="L11" s="531">
        <f t="shared" si="3"/>
        <v>3.9E-2</v>
      </c>
      <c r="M11" s="532">
        <f t="shared" si="4"/>
        <v>19.829999999999998</v>
      </c>
      <c r="N11" s="523"/>
    </row>
    <row r="12" spans="1:15" ht="14.1" customHeight="1" x14ac:dyDescent="0.25">
      <c r="A12" s="528"/>
      <c r="B12" s="529" t="s">
        <v>41</v>
      </c>
      <c r="C12" s="528"/>
      <c r="D12" s="529">
        <v>150</v>
      </c>
      <c r="E12" s="529">
        <v>150</v>
      </c>
      <c r="F12" s="531">
        <v>2.9</v>
      </c>
      <c r="G12" s="532">
        <v>3.2</v>
      </c>
      <c r="H12" s="531">
        <v>4.7</v>
      </c>
      <c r="I12" s="532">
        <v>60</v>
      </c>
      <c r="J12" s="532">
        <f t="shared" si="1"/>
        <v>4.3499999999999996</v>
      </c>
      <c r="K12" s="532">
        <f t="shared" si="2"/>
        <v>4.8000000000000007</v>
      </c>
      <c r="L12" s="531">
        <f t="shared" si="3"/>
        <v>7.0500000000000007</v>
      </c>
      <c r="M12" s="532">
        <f t="shared" si="4"/>
        <v>90</v>
      </c>
      <c r="N12" s="523"/>
    </row>
    <row r="13" spans="1:15" ht="14.1" customHeight="1" x14ac:dyDescent="0.25">
      <c r="A13" s="528"/>
      <c r="B13" s="529" t="s">
        <v>60</v>
      </c>
      <c r="C13" s="528"/>
      <c r="D13" s="529">
        <v>5</v>
      </c>
      <c r="E13" s="529">
        <v>5</v>
      </c>
      <c r="F13" s="532">
        <v>0</v>
      </c>
      <c r="G13" s="532">
        <v>0</v>
      </c>
      <c r="H13" s="532">
        <v>99.8</v>
      </c>
      <c r="I13" s="532">
        <v>399</v>
      </c>
      <c r="J13" s="532">
        <f t="shared" si="1"/>
        <v>0</v>
      </c>
      <c r="K13" s="532">
        <f t="shared" si="2"/>
        <v>0</v>
      </c>
      <c r="L13" s="531">
        <f t="shared" si="3"/>
        <v>4.99</v>
      </c>
      <c r="M13" s="532">
        <f t="shared" si="4"/>
        <v>19.950000000000003</v>
      </c>
      <c r="N13" s="523"/>
    </row>
    <row r="14" spans="1:15" ht="27" customHeight="1" x14ac:dyDescent="0.25">
      <c r="A14" s="85">
        <v>98</v>
      </c>
      <c r="B14" s="78" t="s">
        <v>149</v>
      </c>
      <c r="C14" s="85">
        <v>200</v>
      </c>
      <c r="D14" s="81"/>
      <c r="E14" s="81"/>
      <c r="F14" s="87"/>
      <c r="G14" s="81"/>
      <c r="H14" s="81"/>
      <c r="I14" s="81"/>
      <c r="J14" s="83">
        <f>SUM(J15:J17)</f>
        <v>3.48</v>
      </c>
      <c r="K14" s="83">
        <f>SUM(K15:K17)</f>
        <v>3.84</v>
      </c>
      <c r="L14" s="83">
        <f>SUM(L15:L17)</f>
        <v>20.61</v>
      </c>
      <c r="M14" s="125">
        <f>SUM(M15:M17)</f>
        <v>131.85</v>
      </c>
      <c r="N14" s="81">
        <v>0.9</v>
      </c>
    </row>
    <row r="15" spans="1:15" ht="14.1" customHeight="1" x14ac:dyDescent="0.25">
      <c r="A15" s="86"/>
      <c r="B15" s="3" t="s">
        <v>21</v>
      </c>
      <c r="C15" s="86"/>
      <c r="D15" s="82">
        <v>1.7</v>
      </c>
      <c r="E15" s="82">
        <v>1.7</v>
      </c>
      <c r="F15" s="88"/>
      <c r="G15" s="82"/>
      <c r="H15" s="82"/>
      <c r="I15" s="82"/>
      <c r="J15" s="88">
        <f>ABS(E15/100*F15)</f>
        <v>0</v>
      </c>
      <c r="K15" s="88">
        <f>ABS(E15/100*G15)</f>
        <v>0</v>
      </c>
      <c r="L15" s="88">
        <f>ABS(E15/100*H15)</f>
        <v>0</v>
      </c>
      <c r="M15" s="88">
        <f>ABS(E15/100*I15)</f>
        <v>0</v>
      </c>
      <c r="N15" s="82"/>
    </row>
    <row r="16" spans="1:15" ht="14.1" customHeight="1" x14ac:dyDescent="0.25">
      <c r="A16" s="86"/>
      <c r="B16" s="88" t="s">
        <v>41</v>
      </c>
      <c r="C16" s="4"/>
      <c r="D16" s="82">
        <v>120</v>
      </c>
      <c r="E16" s="82">
        <v>120</v>
      </c>
      <c r="F16" s="20">
        <v>2.9</v>
      </c>
      <c r="G16" s="88">
        <v>3.2</v>
      </c>
      <c r="H16" s="82">
        <v>4.7</v>
      </c>
      <c r="I16" s="88">
        <v>60</v>
      </c>
      <c r="J16" s="88">
        <f t="shared" ref="J16:J17" si="5">ABS(E16/100*F16)</f>
        <v>3.48</v>
      </c>
      <c r="K16" s="88">
        <f t="shared" ref="K16:K17" si="6">ABS(E16/100*G16)</f>
        <v>3.84</v>
      </c>
      <c r="L16" s="88">
        <f t="shared" ref="L16:L17" si="7">ABS(E16/100*H16)</f>
        <v>5.64</v>
      </c>
      <c r="M16" s="88">
        <f t="shared" ref="M16:M17" si="8">ABS(E16/100*I16)</f>
        <v>72</v>
      </c>
      <c r="N16" s="82"/>
    </row>
    <row r="17" spans="1:14" ht="14.1" customHeight="1" x14ac:dyDescent="0.25">
      <c r="A17" s="86"/>
      <c r="B17" s="88" t="s">
        <v>60</v>
      </c>
      <c r="C17" s="4"/>
      <c r="D17" s="82">
        <v>15</v>
      </c>
      <c r="E17" s="82">
        <v>15</v>
      </c>
      <c r="F17" s="88">
        <v>0</v>
      </c>
      <c r="G17" s="88">
        <v>0</v>
      </c>
      <c r="H17" s="88">
        <v>99.8</v>
      </c>
      <c r="I17" s="88">
        <v>399</v>
      </c>
      <c r="J17" s="88">
        <f t="shared" si="5"/>
        <v>0</v>
      </c>
      <c r="K17" s="88">
        <f t="shared" si="6"/>
        <v>0</v>
      </c>
      <c r="L17" s="88">
        <f t="shared" si="7"/>
        <v>14.969999999999999</v>
      </c>
      <c r="M17" s="88">
        <f t="shared" si="8"/>
        <v>59.849999999999994</v>
      </c>
      <c r="N17" s="82"/>
    </row>
    <row r="18" spans="1:14" ht="14.1" customHeight="1" x14ac:dyDescent="0.2">
      <c r="A18" s="72"/>
      <c r="B18" s="145" t="s">
        <v>91</v>
      </c>
      <c r="C18" s="96"/>
      <c r="D18" s="79"/>
      <c r="E18" s="79"/>
      <c r="F18" s="79"/>
      <c r="G18" s="79"/>
      <c r="H18" s="79"/>
      <c r="I18" s="74"/>
      <c r="J18" s="71">
        <f>SUM(J19:J20)</f>
        <v>3.16</v>
      </c>
      <c r="K18" s="76">
        <f t="shared" ref="K18:M18" si="9">SUM(K19:K20)</f>
        <v>8.4499999999999993</v>
      </c>
      <c r="L18" s="76">
        <f t="shared" si="9"/>
        <v>20.170000000000002</v>
      </c>
      <c r="M18" s="76">
        <f t="shared" si="9"/>
        <v>169.70000000000002</v>
      </c>
      <c r="N18" s="74"/>
    </row>
    <row r="19" spans="1:14" ht="14.1" customHeight="1" x14ac:dyDescent="0.25">
      <c r="A19" s="73"/>
      <c r="B19" s="146" t="s">
        <v>71</v>
      </c>
      <c r="C19" s="144">
        <v>40</v>
      </c>
      <c r="D19" s="80">
        <v>40</v>
      </c>
      <c r="E19" s="80">
        <v>40</v>
      </c>
      <c r="F19" s="88">
        <v>7.7</v>
      </c>
      <c r="G19" s="88">
        <v>3</v>
      </c>
      <c r="H19" s="88">
        <v>50.1</v>
      </c>
      <c r="I19" s="82">
        <v>259</v>
      </c>
      <c r="J19" s="82">
        <f t="shared" ref="J19:J20" si="10">ABS(D19/100*F19)</f>
        <v>3.08</v>
      </c>
      <c r="K19" s="88">
        <f t="shared" ref="K19:K20" si="11">ABS(D19/100*G19)</f>
        <v>1.2000000000000002</v>
      </c>
      <c r="L19" s="82">
        <f t="shared" ref="L19:L20" si="12">ABS(D19/100*H19)</f>
        <v>20.040000000000003</v>
      </c>
      <c r="M19" s="88">
        <f t="shared" ref="M19:M20" si="13">ABS(D19/100*I19)</f>
        <v>103.60000000000001</v>
      </c>
      <c r="N19" s="75"/>
    </row>
    <row r="20" spans="1:14" ht="14.1" customHeight="1" x14ac:dyDescent="0.25">
      <c r="A20" s="32"/>
      <c r="B20" s="8" t="s">
        <v>83</v>
      </c>
      <c r="C20" s="147">
        <v>10</v>
      </c>
      <c r="D20" s="149">
        <v>10</v>
      </c>
      <c r="E20" s="149">
        <v>10</v>
      </c>
      <c r="F20" s="99">
        <v>0.8</v>
      </c>
      <c r="G20" s="99">
        <v>72.5</v>
      </c>
      <c r="H20" s="99">
        <v>1.3</v>
      </c>
      <c r="I20" s="8">
        <v>661</v>
      </c>
      <c r="J20" s="8">
        <f t="shared" si="10"/>
        <v>8.0000000000000016E-2</v>
      </c>
      <c r="K20" s="99">
        <f t="shared" si="11"/>
        <v>7.25</v>
      </c>
      <c r="L20" s="8">
        <f t="shared" si="12"/>
        <v>0.13</v>
      </c>
      <c r="M20" s="8">
        <f t="shared" si="13"/>
        <v>66.100000000000009</v>
      </c>
      <c r="N20" s="14"/>
    </row>
    <row r="21" spans="1:14" ht="14.1" customHeight="1" x14ac:dyDescent="0.25">
      <c r="A21" s="32"/>
      <c r="B21" s="120" t="s">
        <v>26</v>
      </c>
      <c r="C21" s="712"/>
      <c r="D21" s="691"/>
      <c r="E21" s="691"/>
      <c r="F21" s="701"/>
      <c r="G21" s="701"/>
      <c r="H21" s="701"/>
      <c r="I21" s="702"/>
      <c r="J21" s="120">
        <f>ABS(J18+J14+J8)</f>
        <v>13.214</v>
      </c>
      <c r="K21" s="120">
        <f t="shared" ref="K21:M21" si="14">ABS(K18+K14+K8)</f>
        <v>19.744999999999997</v>
      </c>
      <c r="L21" s="120">
        <f t="shared" si="14"/>
        <v>70.609000000000009</v>
      </c>
      <c r="M21" s="120">
        <f t="shared" si="14"/>
        <v>515.48</v>
      </c>
      <c r="N21" s="160"/>
    </row>
    <row r="22" spans="1:14" ht="14.1" customHeight="1" x14ac:dyDescent="0.25">
      <c r="A22" s="694" t="s">
        <v>30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6"/>
    </row>
    <row r="23" spans="1:14" ht="39" customHeight="1" x14ac:dyDescent="0.25">
      <c r="A23" s="468">
        <v>42</v>
      </c>
      <c r="B23" s="21" t="s">
        <v>272</v>
      </c>
      <c r="C23" s="466">
        <v>250</v>
      </c>
      <c r="D23" s="459"/>
      <c r="E23" s="459"/>
      <c r="F23" s="459"/>
      <c r="G23" s="459"/>
      <c r="H23" s="459"/>
      <c r="I23" s="459"/>
      <c r="J23" s="461">
        <f>SUM(J24:J30)</f>
        <v>4.777000000000001</v>
      </c>
      <c r="K23" s="461">
        <f t="shared" ref="K23:M23" si="15">SUM(K24:K30)</f>
        <v>6.1360000000000001</v>
      </c>
      <c r="L23" s="461">
        <f t="shared" si="15"/>
        <v>18.292999999999999</v>
      </c>
      <c r="M23" s="461">
        <f t="shared" si="15"/>
        <v>148.09</v>
      </c>
      <c r="N23" s="457">
        <v>7.5</v>
      </c>
    </row>
    <row r="24" spans="1:14" ht="14.1" customHeight="1" x14ac:dyDescent="0.25">
      <c r="A24" s="469"/>
      <c r="B24" s="18" t="s">
        <v>34</v>
      </c>
      <c r="C24" s="467"/>
      <c r="D24" s="460">
        <v>85</v>
      </c>
      <c r="E24" s="460">
        <v>64</v>
      </c>
      <c r="F24" s="471">
        <v>2</v>
      </c>
      <c r="G24" s="471">
        <v>0.4</v>
      </c>
      <c r="H24" s="471">
        <v>16.3</v>
      </c>
      <c r="I24" s="471">
        <v>77</v>
      </c>
      <c r="J24" s="471">
        <f t="shared" ref="J24:J30" si="16">ABS(E24/100*F24)</f>
        <v>1.28</v>
      </c>
      <c r="K24" s="471">
        <f t="shared" ref="K24:K30" si="17">ABS(E24/100*G24)</f>
        <v>0.25600000000000001</v>
      </c>
      <c r="L24" s="471">
        <f t="shared" ref="L24:L30" si="18">ABS(E24/100*H24)</f>
        <v>10.432</v>
      </c>
      <c r="M24" s="471">
        <f t="shared" ref="M24:M30" si="19">ABS(E24/100*I24)</f>
        <v>49.28</v>
      </c>
      <c r="N24" s="458"/>
    </row>
    <row r="25" spans="1:14" ht="14.1" customHeight="1" x14ac:dyDescent="0.25">
      <c r="A25" s="469"/>
      <c r="B25" s="18" t="s">
        <v>273</v>
      </c>
      <c r="C25" s="467"/>
      <c r="D25" s="460">
        <v>15</v>
      </c>
      <c r="E25" s="460">
        <v>13</v>
      </c>
      <c r="F25" s="460">
        <v>23</v>
      </c>
      <c r="G25" s="460">
        <v>1.6</v>
      </c>
      <c r="H25" s="460">
        <v>48.1</v>
      </c>
      <c r="I25" s="460">
        <v>299</v>
      </c>
      <c r="J25" s="471">
        <f t="shared" si="16"/>
        <v>2.99</v>
      </c>
      <c r="K25" s="471">
        <f t="shared" si="17"/>
        <v>0.20800000000000002</v>
      </c>
      <c r="L25" s="471">
        <f t="shared" si="18"/>
        <v>6.2530000000000001</v>
      </c>
      <c r="M25" s="471">
        <f t="shared" si="19"/>
        <v>38.870000000000005</v>
      </c>
      <c r="N25" s="458"/>
    </row>
    <row r="26" spans="1:14" ht="14.1" customHeight="1" x14ac:dyDescent="0.25">
      <c r="A26" s="469"/>
      <c r="B26" s="18" t="s">
        <v>35</v>
      </c>
      <c r="C26" s="467"/>
      <c r="D26" s="460">
        <v>10</v>
      </c>
      <c r="E26" s="460">
        <v>8</v>
      </c>
      <c r="F26" s="471">
        <v>1.4</v>
      </c>
      <c r="G26" s="471">
        <v>0.2</v>
      </c>
      <c r="H26" s="471">
        <v>8.1999999999999993</v>
      </c>
      <c r="I26" s="471">
        <v>41</v>
      </c>
      <c r="J26" s="471">
        <f t="shared" si="16"/>
        <v>0.11199999999999999</v>
      </c>
      <c r="K26" s="471">
        <f t="shared" si="17"/>
        <v>1.6E-2</v>
      </c>
      <c r="L26" s="471">
        <f t="shared" si="18"/>
        <v>0.65599999999999992</v>
      </c>
      <c r="M26" s="471">
        <f t="shared" si="19"/>
        <v>3.2800000000000002</v>
      </c>
      <c r="N26" s="458"/>
    </row>
    <row r="27" spans="1:14" ht="14.1" customHeight="1" x14ac:dyDescent="0.25">
      <c r="A27" s="469"/>
      <c r="B27" s="18" t="s">
        <v>36</v>
      </c>
      <c r="C27" s="467"/>
      <c r="D27" s="460">
        <v>10</v>
      </c>
      <c r="E27" s="460">
        <v>8</v>
      </c>
      <c r="F27" s="471">
        <v>1.3</v>
      </c>
      <c r="G27" s="471">
        <v>0.1</v>
      </c>
      <c r="H27" s="471">
        <v>6.9</v>
      </c>
      <c r="I27" s="471">
        <v>35</v>
      </c>
      <c r="J27" s="471">
        <f t="shared" si="16"/>
        <v>0.10400000000000001</v>
      </c>
      <c r="K27" s="471">
        <f t="shared" si="17"/>
        <v>8.0000000000000002E-3</v>
      </c>
      <c r="L27" s="471">
        <f t="shared" si="18"/>
        <v>0.55200000000000005</v>
      </c>
      <c r="M27" s="471">
        <f t="shared" si="19"/>
        <v>2.8000000000000003</v>
      </c>
      <c r="N27" s="458"/>
    </row>
    <row r="28" spans="1:14" ht="14.1" customHeight="1" x14ac:dyDescent="0.25">
      <c r="A28" s="469"/>
      <c r="B28" s="18" t="s">
        <v>37</v>
      </c>
      <c r="C28" s="467"/>
      <c r="D28" s="460">
        <v>2</v>
      </c>
      <c r="E28" s="460">
        <v>2</v>
      </c>
      <c r="F28" s="471">
        <v>0.8</v>
      </c>
      <c r="G28" s="471">
        <v>72.5</v>
      </c>
      <c r="H28" s="471">
        <v>1.3</v>
      </c>
      <c r="I28" s="470">
        <v>661</v>
      </c>
      <c r="J28" s="471">
        <f t="shared" si="16"/>
        <v>1.6E-2</v>
      </c>
      <c r="K28" s="471">
        <f t="shared" si="17"/>
        <v>1.45</v>
      </c>
      <c r="L28" s="471">
        <f t="shared" si="18"/>
        <v>2.6000000000000002E-2</v>
      </c>
      <c r="M28" s="471">
        <f t="shared" si="19"/>
        <v>13.22</v>
      </c>
      <c r="N28" s="458"/>
    </row>
    <row r="29" spans="1:14" ht="14.1" customHeight="1" x14ac:dyDescent="0.25">
      <c r="A29" s="469"/>
      <c r="B29" s="18" t="s">
        <v>38</v>
      </c>
      <c r="C29" s="467"/>
      <c r="D29" s="460">
        <v>2</v>
      </c>
      <c r="E29" s="460">
        <v>2</v>
      </c>
      <c r="F29" s="471">
        <v>0</v>
      </c>
      <c r="G29" s="26">
        <v>99.9</v>
      </c>
      <c r="H29" s="471">
        <v>0</v>
      </c>
      <c r="I29" s="470">
        <v>899</v>
      </c>
      <c r="J29" s="471">
        <f t="shared" si="16"/>
        <v>0</v>
      </c>
      <c r="K29" s="471">
        <f t="shared" si="17"/>
        <v>1.9980000000000002</v>
      </c>
      <c r="L29" s="471">
        <f t="shared" si="18"/>
        <v>0</v>
      </c>
      <c r="M29" s="471">
        <f t="shared" si="19"/>
        <v>17.98</v>
      </c>
      <c r="N29" s="458"/>
    </row>
    <row r="30" spans="1:14" ht="14.1" customHeight="1" x14ac:dyDescent="0.25">
      <c r="A30" s="458"/>
      <c r="B30" s="18" t="s">
        <v>72</v>
      </c>
      <c r="C30" s="467"/>
      <c r="D30" s="460">
        <v>11</v>
      </c>
      <c r="E30" s="460">
        <v>11</v>
      </c>
      <c r="F30" s="471">
        <v>2.5</v>
      </c>
      <c r="G30" s="471">
        <v>20</v>
      </c>
      <c r="H30" s="471">
        <v>3.4</v>
      </c>
      <c r="I30" s="470">
        <v>206</v>
      </c>
      <c r="J30" s="471">
        <f t="shared" si="16"/>
        <v>0.27500000000000002</v>
      </c>
      <c r="K30" s="471">
        <f t="shared" si="17"/>
        <v>2.2000000000000002</v>
      </c>
      <c r="L30" s="471">
        <f t="shared" si="18"/>
        <v>0.374</v>
      </c>
      <c r="M30" s="471">
        <f t="shared" si="19"/>
        <v>22.66</v>
      </c>
      <c r="N30" s="458"/>
    </row>
    <row r="31" spans="1:14" ht="24" customHeight="1" x14ac:dyDescent="0.25">
      <c r="A31" s="53">
        <v>74</v>
      </c>
      <c r="B31" s="10" t="s">
        <v>131</v>
      </c>
      <c r="C31" s="368">
        <v>80</v>
      </c>
      <c r="D31" s="370"/>
      <c r="E31" s="370"/>
      <c r="F31" s="382"/>
      <c r="G31" s="382"/>
      <c r="H31" s="382"/>
      <c r="I31" s="370"/>
      <c r="J31" s="373">
        <f>SUM(J32:J37)</f>
        <v>13.805</v>
      </c>
      <c r="K31" s="373">
        <f t="shared" ref="K31:M31" si="20">SUM(K32:K37)</f>
        <v>14.115999999999998</v>
      </c>
      <c r="L31" s="373">
        <f t="shared" si="20"/>
        <v>5.6879999999999997</v>
      </c>
      <c r="M31" s="373">
        <f t="shared" si="20"/>
        <v>205.26999999999998</v>
      </c>
      <c r="N31" s="370">
        <v>3.15</v>
      </c>
    </row>
    <row r="32" spans="1:14" ht="14.1" customHeight="1" x14ac:dyDescent="0.25">
      <c r="A32" s="23"/>
      <c r="B32" s="383" t="s">
        <v>75</v>
      </c>
      <c r="C32" s="380"/>
      <c r="D32" s="383">
        <v>76</v>
      </c>
      <c r="E32" s="371">
        <v>69</v>
      </c>
      <c r="F32" s="383">
        <v>18.600000000000001</v>
      </c>
      <c r="G32" s="383">
        <v>16</v>
      </c>
      <c r="H32" s="383">
        <v>0</v>
      </c>
      <c r="I32" s="383">
        <v>218</v>
      </c>
      <c r="J32" s="389">
        <f t="shared" ref="J32:J37" si="21">ABS(E32/100*F32)</f>
        <v>12.834</v>
      </c>
      <c r="K32" s="389">
        <f t="shared" ref="K32:K37" si="22">ABS(E32/100*G32)</f>
        <v>11.04</v>
      </c>
      <c r="L32" s="386">
        <f t="shared" ref="L32:L37" si="23">ABS(E32/100*H32)</f>
        <v>0</v>
      </c>
      <c r="M32" s="389">
        <f t="shared" ref="M32:M37" si="24">ABS(E32/100*I32)</f>
        <v>150.41999999999999</v>
      </c>
      <c r="N32" s="371"/>
    </row>
    <row r="33" spans="1:14" ht="14.1" customHeight="1" x14ac:dyDescent="0.25">
      <c r="A33" s="23"/>
      <c r="B33" s="383" t="s">
        <v>92</v>
      </c>
      <c r="C33" s="380"/>
      <c r="D33" s="383">
        <v>5</v>
      </c>
      <c r="E33" s="371">
        <v>5</v>
      </c>
      <c r="F33" s="371">
        <v>10.3</v>
      </c>
      <c r="G33" s="383">
        <v>1.1000000000000001</v>
      </c>
      <c r="H33" s="371">
        <v>70.599999999999994</v>
      </c>
      <c r="I33" s="383">
        <v>334</v>
      </c>
      <c r="J33" s="389">
        <f t="shared" si="21"/>
        <v>0.51500000000000001</v>
      </c>
      <c r="K33" s="389">
        <f t="shared" si="22"/>
        <v>5.5000000000000007E-2</v>
      </c>
      <c r="L33" s="386">
        <f t="shared" si="23"/>
        <v>3.53</v>
      </c>
      <c r="M33" s="389">
        <f t="shared" si="24"/>
        <v>16.7</v>
      </c>
      <c r="N33" s="371"/>
    </row>
    <row r="34" spans="1:14" ht="14.1" customHeight="1" x14ac:dyDescent="0.25">
      <c r="A34" s="380"/>
      <c r="B34" s="383" t="s">
        <v>35</v>
      </c>
      <c r="C34" s="380"/>
      <c r="D34" s="383">
        <v>10</v>
      </c>
      <c r="E34" s="383">
        <v>8</v>
      </c>
      <c r="F34" s="389">
        <v>1.4</v>
      </c>
      <c r="G34" s="389">
        <v>0.2</v>
      </c>
      <c r="H34" s="389">
        <v>8.1999999999999993</v>
      </c>
      <c r="I34" s="389">
        <v>41</v>
      </c>
      <c r="J34" s="389">
        <f t="shared" si="21"/>
        <v>0.11199999999999999</v>
      </c>
      <c r="K34" s="389">
        <f t="shared" si="22"/>
        <v>1.6E-2</v>
      </c>
      <c r="L34" s="386">
        <f t="shared" si="23"/>
        <v>0.65599999999999992</v>
      </c>
      <c r="M34" s="389">
        <f t="shared" si="24"/>
        <v>3.2800000000000002</v>
      </c>
      <c r="N34" s="371"/>
    </row>
    <row r="35" spans="1:14" ht="14.1" customHeight="1" x14ac:dyDescent="0.25">
      <c r="A35" s="380"/>
      <c r="B35" s="5" t="s">
        <v>36</v>
      </c>
      <c r="C35" s="380"/>
      <c r="D35" s="383">
        <v>10</v>
      </c>
      <c r="E35" s="383">
        <v>8</v>
      </c>
      <c r="F35" s="389">
        <v>1.3</v>
      </c>
      <c r="G35" s="389">
        <v>0.1</v>
      </c>
      <c r="H35" s="389">
        <v>6.9</v>
      </c>
      <c r="I35" s="389">
        <v>35</v>
      </c>
      <c r="J35" s="389">
        <f t="shared" si="21"/>
        <v>0.10400000000000001</v>
      </c>
      <c r="K35" s="389">
        <f t="shared" si="22"/>
        <v>8.0000000000000002E-3</v>
      </c>
      <c r="L35" s="386">
        <f t="shared" si="23"/>
        <v>0.55200000000000005</v>
      </c>
      <c r="M35" s="389">
        <f t="shared" si="24"/>
        <v>2.8000000000000003</v>
      </c>
      <c r="N35" s="371"/>
    </row>
    <row r="36" spans="1:14" ht="14.1" customHeight="1" x14ac:dyDescent="0.25">
      <c r="A36" s="380"/>
      <c r="B36" s="5" t="s">
        <v>55</v>
      </c>
      <c r="C36" s="380"/>
      <c r="D36" s="383">
        <v>5</v>
      </c>
      <c r="E36" s="383">
        <v>5</v>
      </c>
      <c r="F36" s="383">
        <v>4.8</v>
      </c>
      <c r="G36" s="383">
        <v>0</v>
      </c>
      <c r="H36" s="383">
        <v>19</v>
      </c>
      <c r="I36" s="371">
        <v>102</v>
      </c>
      <c r="J36" s="389">
        <f t="shared" si="21"/>
        <v>0.24</v>
      </c>
      <c r="K36" s="389">
        <f t="shared" si="22"/>
        <v>0</v>
      </c>
      <c r="L36" s="386">
        <f t="shared" si="23"/>
        <v>0.95000000000000007</v>
      </c>
      <c r="M36" s="389">
        <f t="shared" si="24"/>
        <v>5.1000000000000005</v>
      </c>
      <c r="N36" s="371"/>
    </row>
    <row r="37" spans="1:14" ht="14.1" customHeight="1" x14ac:dyDescent="0.25">
      <c r="A37" s="380"/>
      <c r="B37" s="5" t="s">
        <v>38</v>
      </c>
      <c r="C37" s="380"/>
      <c r="D37" s="383">
        <v>3</v>
      </c>
      <c r="E37" s="383">
        <v>3</v>
      </c>
      <c r="F37" s="376">
        <v>0</v>
      </c>
      <c r="G37" s="376">
        <v>99.9</v>
      </c>
      <c r="H37" s="376">
        <v>0</v>
      </c>
      <c r="I37" s="376">
        <v>899</v>
      </c>
      <c r="J37" s="389">
        <f t="shared" si="21"/>
        <v>0</v>
      </c>
      <c r="K37" s="389">
        <f t="shared" si="22"/>
        <v>2.9969999999999999</v>
      </c>
      <c r="L37" s="386">
        <f t="shared" si="23"/>
        <v>0</v>
      </c>
      <c r="M37" s="389">
        <f t="shared" si="24"/>
        <v>26.97</v>
      </c>
      <c r="N37" s="371"/>
    </row>
    <row r="38" spans="1:14" ht="29.25" customHeight="1" x14ac:dyDescent="0.25">
      <c r="A38" s="379">
        <v>19</v>
      </c>
      <c r="B38" s="11" t="s">
        <v>16</v>
      </c>
      <c r="C38" s="379">
        <v>150</v>
      </c>
      <c r="D38" s="382"/>
      <c r="E38" s="382"/>
      <c r="F38" s="382"/>
      <c r="G38" s="382"/>
      <c r="H38" s="382"/>
      <c r="I38" s="382"/>
      <c r="J38" s="373">
        <f>SUM(J39:J40)</f>
        <v>6.1740000000000004</v>
      </c>
      <c r="K38" s="373">
        <f t="shared" ref="K38:M38" si="25">SUM(K39:K40)</f>
        <v>5.2249999999999996</v>
      </c>
      <c r="L38" s="373">
        <f t="shared" si="25"/>
        <v>29.789000000000001</v>
      </c>
      <c r="M38" s="373">
        <f t="shared" si="25"/>
        <v>190.82999999999998</v>
      </c>
      <c r="N38" s="370"/>
    </row>
    <row r="39" spans="1:14" ht="14.1" customHeight="1" x14ac:dyDescent="0.25">
      <c r="A39" s="380"/>
      <c r="B39" s="383" t="s">
        <v>17</v>
      </c>
      <c r="C39" s="380"/>
      <c r="D39" s="383">
        <v>50</v>
      </c>
      <c r="E39" s="383">
        <v>50</v>
      </c>
      <c r="F39" s="386">
        <v>12.3</v>
      </c>
      <c r="G39" s="389">
        <v>6.1</v>
      </c>
      <c r="H39" s="386">
        <v>59.5</v>
      </c>
      <c r="I39" s="386">
        <v>342</v>
      </c>
      <c r="J39" s="389">
        <f t="shared" ref="J39:J40" si="26">ABS(E39/100*F39)</f>
        <v>6.15</v>
      </c>
      <c r="K39" s="389">
        <f t="shared" ref="K39:K40" si="27">ABS(E39/100*G39)</f>
        <v>3.05</v>
      </c>
      <c r="L39" s="386">
        <f t="shared" ref="L39:L40" si="28">ABS(E39/100*H39)</f>
        <v>29.75</v>
      </c>
      <c r="M39" s="389">
        <f t="shared" ref="M39:M40" si="29">ABS(E39/100*I39)</f>
        <v>171</v>
      </c>
      <c r="N39" s="371"/>
    </row>
    <row r="40" spans="1:14" ht="14.1" customHeight="1" x14ac:dyDescent="0.25">
      <c r="A40" s="380"/>
      <c r="B40" s="5" t="s">
        <v>37</v>
      </c>
      <c r="C40" s="380"/>
      <c r="D40" s="383">
        <v>3</v>
      </c>
      <c r="E40" s="383">
        <v>3</v>
      </c>
      <c r="F40" s="8">
        <v>0.8</v>
      </c>
      <c r="G40" s="376">
        <v>72.5</v>
      </c>
      <c r="H40" s="8">
        <v>1.3</v>
      </c>
      <c r="I40" s="8">
        <v>661</v>
      </c>
      <c r="J40" s="389">
        <f t="shared" si="26"/>
        <v>2.4E-2</v>
      </c>
      <c r="K40" s="389">
        <f t="shared" si="27"/>
        <v>2.1749999999999998</v>
      </c>
      <c r="L40" s="386">
        <f t="shared" si="28"/>
        <v>3.9E-2</v>
      </c>
      <c r="M40" s="389">
        <f t="shared" si="29"/>
        <v>19.829999999999998</v>
      </c>
      <c r="N40" s="371"/>
    </row>
    <row r="41" spans="1:14" ht="25.5" customHeight="1" x14ac:dyDescent="0.25">
      <c r="A41" s="96">
        <v>4</v>
      </c>
      <c r="B41" s="11" t="s">
        <v>259</v>
      </c>
      <c r="C41" s="96">
        <v>45</v>
      </c>
      <c r="D41" s="79"/>
      <c r="E41" s="79"/>
      <c r="F41" s="79"/>
      <c r="G41" s="79"/>
      <c r="H41" s="79"/>
      <c r="I41" s="79"/>
      <c r="J41" s="76">
        <f>SUM(J42:J44)</f>
        <v>0.74199999999999999</v>
      </c>
      <c r="K41" s="76">
        <f t="shared" ref="K41:M41" si="30">SUM(K42:K44)</f>
        <v>2.0490000000000004</v>
      </c>
      <c r="L41" s="76">
        <f t="shared" si="30"/>
        <v>1.7059999999999997</v>
      </c>
      <c r="M41" s="76">
        <f t="shared" si="30"/>
        <v>29.31</v>
      </c>
      <c r="N41" s="74">
        <v>9.9</v>
      </c>
    </row>
    <row r="42" spans="1:14" ht="14.1" customHeight="1" x14ac:dyDescent="0.25">
      <c r="A42" s="97"/>
      <c r="B42" s="80" t="s">
        <v>109</v>
      </c>
      <c r="C42" s="97"/>
      <c r="D42" s="80">
        <v>50</v>
      </c>
      <c r="E42" s="80">
        <v>35</v>
      </c>
      <c r="F42" s="80">
        <v>1.8</v>
      </c>
      <c r="G42" s="80">
        <v>0.1</v>
      </c>
      <c r="H42" s="80">
        <v>3</v>
      </c>
      <c r="I42" s="80">
        <v>23</v>
      </c>
      <c r="J42" s="88">
        <f>ABS(E42/100*F42)</f>
        <v>0.63</v>
      </c>
      <c r="K42" s="88">
        <f>ABS(E42/100*G42)</f>
        <v>3.4999999999999996E-2</v>
      </c>
      <c r="L42" s="82">
        <f>ABS(E42/100*H42)</f>
        <v>1.0499999999999998</v>
      </c>
      <c r="M42" s="88">
        <f>ABS(E42/100*I42)</f>
        <v>8.0499999999999989</v>
      </c>
      <c r="N42" s="75"/>
    </row>
    <row r="43" spans="1:14" ht="14.1" customHeight="1" x14ac:dyDescent="0.25">
      <c r="A43" s="97"/>
      <c r="B43" s="80" t="s">
        <v>43</v>
      </c>
      <c r="C43" s="97"/>
      <c r="D43" s="80">
        <v>10</v>
      </c>
      <c r="E43" s="80">
        <v>8</v>
      </c>
      <c r="F43" s="88">
        <v>1.4</v>
      </c>
      <c r="G43" s="88">
        <v>0.2</v>
      </c>
      <c r="H43" s="88">
        <v>8.1999999999999993</v>
      </c>
      <c r="I43" s="88">
        <v>41</v>
      </c>
      <c r="J43" s="88">
        <f t="shared" ref="J43:J44" si="31">ABS(E43/100*F43)</f>
        <v>0.11199999999999999</v>
      </c>
      <c r="K43" s="88">
        <f t="shared" ref="K43:K44" si="32">ABS(E43/100*G43)</f>
        <v>1.6E-2</v>
      </c>
      <c r="L43" s="82">
        <f t="shared" ref="L43:L44" si="33">ABS(E43/100*H43)</f>
        <v>0.65599999999999992</v>
      </c>
      <c r="M43" s="88">
        <f t="shared" ref="M43:M44" si="34">ABS(E43/100*I43)</f>
        <v>3.2800000000000002</v>
      </c>
      <c r="N43" s="75"/>
    </row>
    <row r="44" spans="1:14" ht="14.1" customHeight="1" x14ac:dyDescent="0.25">
      <c r="A44" s="97"/>
      <c r="B44" s="80" t="s">
        <v>38</v>
      </c>
      <c r="C44" s="97"/>
      <c r="D44" s="80">
        <v>2</v>
      </c>
      <c r="E44" s="80">
        <v>2</v>
      </c>
      <c r="F44" s="88">
        <v>0</v>
      </c>
      <c r="G44" s="26">
        <v>99.9</v>
      </c>
      <c r="H44" s="88">
        <v>0</v>
      </c>
      <c r="I44" s="82">
        <v>899</v>
      </c>
      <c r="J44" s="88">
        <f t="shared" si="31"/>
        <v>0</v>
      </c>
      <c r="K44" s="88">
        <f t="shared" si="32"/>
        <v>1.9980000000000002</v>
      </c>
      <c r="L44" s="82">
        <f t="shared" si="33"/>
        <v>0</v>
      </c>
      <c r="M44" s="88">
        <f t="shared" si="34"/>
        <v>17.98</v>
      </c>
      <c r="N44" s="75"/>
    </row>
    <row r="45" spans="1:14" ht="24" customHeight="1" x14ac:dyDescent="0.25">
      <c r="A45" s="1">
        <v>100</v>
      </c>
      <c r="B45" s="78" t="s">
        <v>77</v>
      </c>
      <c r="C45" s="85">
        <v>180</v>
      </c>
      <c r="D45" s="81"/>
      <c r="E45" s="81"/>
      <c r="F45" s="87"/>
      <c r="G45" s="81"/>
      <c r="H45" s="81"/>
      <c r="I45" s="81"/>
      <c r="J45" s="83">
        <f>SUM(J46:J48)</f>
        <v>0.28600000000000003</v>
      </c>
      <c r="K45" s="83">
        <f t="shared" ref="K45:M45" si="35">SUM(K46:K48)</f>
        <v>0.20600000000000002</v>
      </c>
      <c r="L45" s="83">
        <f t="shared" si="35"/>
        <v>20.071999999999999</v>
      </c>
      <c r="M45" s="83">
        <f t="shared" si="35"/>
        <v>86.28</v>
      </c>
      <c r="N45" s="81">
        <v>3.08</v>
      </c>
    </row>
    <row r="46" spans="1:14" ht="14.1" customHeight="1" x14ac:dyDescent="0.25">
      <c r="A46" s="4"/>
      <c r="B46" s="82" t="s">
        <v>78</v>
      </c>
      <c r="C46" s="20"/>
      <c r="D46" s="88">
        <v>54</v>
      </c>
      <c r="E46" s="88">
        <v>49</v>
      </c>
      <c r="F46" s="88">
        <v>0.4</v>
      </c>
      <c r="G46" s="88">
        <v>0.4</v>
      </c>
      <c r="H46" s="88">
        <v>9.8000000000000007</v>
      </c>
      <c r="I46" s="88">
        <v>47</v>
      </c>
      <c r="J46" s="88">
        <f>ABS(E46/100*F46)</f>
        <v>0.19600000000000001</v>
      </c>
      <c r="K46" s="88">
        <f>ABS(E46/100*G46)</f>
        <v>0.19600000000000001</v>
      </c>
      <c r="L46" s="82">
        <f>ABS(E46/100*H46)</f>
        <v>4.8020000000000005</v>
      </c>
      <c r="M46" s="88">
        <f>ABS(E46/100*I46)</f>
        <v>23.03</v>
      </c>
      <c r="N46" s="82"/>
    </row>
    <row r="47" spans="1:14" ht="14.1" customHeight="1" x14ac:dyDescent="0.25">
      <c r="A47" s="4"/>
      <c r="B47" s="82" t="s">
        <v>59</v>
      </c>
      <c r="C47" s="20"/>
      <c r="D47" s="88">
        <v>10</v>
      </c>
      <c r="E47" s="598">
        <v>10</v>
      </c>
      <c r="F47" s="88">
        <v>0.9</v>
      </c>
      <c r="G47" s="88">
        <v>0.1</v>
      </c>
      <c r="H47" s="88">
        <v>3</v>
      </c>
      <c r="I47" s="88">
        <v>34</v>
      </c>
      <c r="J47" s="88">
        <f t="shared" ref="J47:J48" si="36">ABS(E47/100*F47)</f>
        <v>9.0000000000000011E-2</v>
      </c>
      <c r="K47" s="88">
        <f t="shared" ref="K47:K48" si="37">ABS(E47/100*G47)</f>
        <v>1.0000000000000002E-2</v>
      </c>
      <c r="L47" s="82">
        <f t="shared" ref="L47:L48" si="38">ABS(E47/100*H47)</f>
        <v>0.30000000000000004</v>
      </c>
      <c r="M47" s="88">
        <f t="shared" ref="M47:M48" si="39">ABS(E47/100*I47)</f>
        <v>3.4000000000000004</v>
      </c>
      <c r="N47" s="82"/>
    </row>
    <row r="48" spans="1:14" ht="14.1" customHeight="1" x14ac:dyDescent="0.25">
      <c r="A48" s="4"/>
      <c r="B48" s="82" t="s">
        <v>60</v>
      </c>
      <c r="C48" s="20"/>
      <c r="D48" s="88">
        <v>15</v>
      </c>
      <c r="E48" s="598">
        <v>15</v>
      </c>
      <c r="F48" s="88">
        <v>0</v>
      </c>
      <c r="G48" s="88">
        <v>0</v>
      </c>
      <c r="H48" s="88">
        <v>99.8</v>
      </c>
      <c r="I48" s="88">
        <v>399</v>
      </c>
      <c r="J48" s="88">
        <f t="shared" si="36"/>
        <v>0</v>
      </c>
      <c r="K48" s="88">
        <f t="shared" si="37"/>
        <v>0</v>
      </c>
      <c r="L48" s="82">
        <f t="shared" si="38"/>
        <v>14.969999999999999</v>
      </c>
      <c r="M48" s="88">
        <f t="shared" si="39"/>
        <v>59.849999999999994</v>
      </c>
      <c r="N48" s="82"/>
    </row>
    <row r="49" spans="1:14" ht="14.1" customHeight="1" x14ac:dyDescent="0.25">
      <c r="A49" s="4"/>
      <c r="B49" s="82" t="s">
        <v>79</v>
      </c>
      <c r="C49" s="20"/>
      <c r="D49" s="88">
        <v>0.05</v>
      </c>
      <c r="E49" s="88">
        <v>0.05</v>
      </c>
      <c r="F49" s="88"/>
      <c r="G49" s="88"/>
      <c r="H49" s="88"/>
      <c r="I49" s="88"/>
      <c r="J49" s="88"/>
      <c r="K49" s="88"/>
      <c r="L49" s="88"/>
      <c r="M49" s="88"/>
      <c r="N49" s="82"/>
    </row>
    <row r="50" spans="1:14" ht="14.1" customHeight="1" x14ac:dyDescent="0.25">
      <c r="A50" s="130"/>
      <c r="B50" s="130" t="s">
        <v>49</v>
      </c>
      <c r="C50" s="131">
        <v>50</v>
      </c>
      <c r="D50" s="129">
        <v>50</v>
      </c>
      <c r="E50" s="129">
        <v>50</v>
      </c>
      <c r="F50" s="129">
        <v>7.9</v>
      </c>
      <c r="G50" s="109">
        <v>1</v>
      </c>
      <c r="H50" s="109">
        <v>48.3</v>
      </c>
      <c r="I50" s="94">
        <v>235</v>
      </c>
      <c r="J50" s="112">
        <f>ABS(E50/100*F50)</f>
        <v>3.95</v>
      </c>
      <c r="K50" s="112">
        <f>ABS(E50/100*G50)</f>
        <v>0.5</v>
      </c>
      <c r="L50" s="55">
        <f>ABS(E50/100*H50)</f>
        <v>24.15</v>
      </c>
      <c r="M50" s="55">
        <f>ABS(E50/100*I50)</f>
        <v>117.5</v>
      </c>
      <c r="N50" s="54"/>
    </row>
    <row r="51" spans="1:14" ht="14.1" customHeight="1" x14ac:dyDescent="0.25">
      <c r="A51" s="158"/>
      <c r="B51" s="120" t="s">
        <v>50</v>
      </c>
      <c r="C51" s="652"/>
      <c r="D51" s="653"/>
      <c r="E51" s="653"/>
      <c r="F51" s="653"/>
      <c r="G51" s="653"/>
      <c r="H51" s="653"/>
      <c r="I51" s="654"/>
      <c r="J51" s="159">
        <f>ABS(J50+J45+J41+J38+J31+J23)</f>
        <v>29.734000000000002</v>
      </c>
      <c r="K51" s="159">
        <f>ABS(K50+K45+K41+K38+K31+K23)</f>
        <v>28.231999999999996</v>
      </c>
      <c r="L51" s="159">
        <f>ABS(L50+L45+L41+L38+L31+L23)</f>
        <v>99.698000000000008</v>
      </c>
      <c r="M51" s="120">
        <f>ABS(M50+M45+M41+M38+M31+M23)</f>
        <v>777.28</v>
      </c>
      <c r="N51" s="160"/>
    </row>
    <row r="52" spans="1:14" ht="14.1" customHeight="1" x14ac:dyDescent="0.25">
      <c r="A52" s="694" t="s">
        <v>51</v>
      </c>
      <c r="B52" s="695"/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6"/>
    </row>
    <row r="53" spans="1:14" ht="14.1" customHeight="1" x14ac:dyDescent="0.25">
      <c r="A53" s="584">
        <v>83</v>
      </c>
      <c r="B53" s="19" t="s">
        <v>232</v>
      </c>
      <c r="C53" s="96">
        <v>90</v>
      </c>
      <c r="D53" s="79"/>
      <c r="E53" s="79"/>
      <c r="F53" s="79"/>
      <c r="G53" s="79"/>
      <c r="H53" s="79"/>
      <c r="I53" s="74"/>
      <c r="J53" s="71">
        <f>SUM(J54:J60)</f>
        <v>19.105259999999994</v>
      </c>
      <c r="K53" s="71">
        <f>SUM(K54:K60)</f>
        <v>4.3696999999999999</v>
      </c>
      <c r="L53" s="71">
        <f>SUM(L54:L60)</f>
        <v>10.504659999999999</v>
      </c>
      <c r="M53" s="71">
        <f>SUM(M54:M60)</f>
        <v>158.00659999999999</v>
      </c>
      <c r="N53" s="74"/>
    </row>
    <row r="54" spans="1:14" ht="14.1" customHeight="1" x14ac:dyDescent="0.25">
      <c r="A54" s="73"/>
      <c r="B54" s="18" t="s">
        <v>174</v>
      </c>
      <c r="C54" s="97"/>
      <c r="D54" s="80">
        <v>133</v>
      </c>
      <c r="E54" s="80">
        <v>98</v>
      </c>
      <c r="F54" s="529">
        <v>17.2</v>
      </c>
      <c r="G54" s="529">
        <v>0.5</v>
      </c>
      <c r="H54" s="529">
        <v>0</v>
      </c>
      <c r="I54" s="523">
        <v>73</v>
      </c>
      <c r="J54" s="532">
        <f t="shared" ref="J54:J57" si="40">ABS(E54/100*F54)</f>
        <v>16.855999999999998</v>
      </c>
      <c r="K54" s="532">
        <f t="shared" ref="K54:K57" si="41">ABS(E54/100*G54)</f>
        <v>0.49</v>
      </c>
      <c r="L54" s="532">
        <f t="shared" ref="L54:L57" si="42">ABS(E54/100*H54)</f>
        <v>0</v>
      </c>
      <c r="M54" s="532">
        <f t="shared" ref="M54:M57" si="43">ABS(E54/100*I54)</f>
        <v>71.539999999999992</v>
      </c>
      <c r="N54" s="75"/>
    </row>
    <row r="55" spans="1:14" ht="14.1" customHeight="1" x14ac:dyDescent="0.25">
      <c r="A55" s="73"/>
      <c r="B55" s="18" t="s">
        <v>35</v>
      </c>
      <c r="C55" s="97"/>
      <c r="D55" s="80">
        <v>15</v>
      </c>
      <c r="E55" s="80">
        <v>12</v>
      </c>
      <c r="F55" s="532">
        <v>1.4</v>
      </c>
      <c r="G55" s="532">
        <v>0.2</v>
      </c>
      <c r="H55" s="532">
        <v>8.1999999999999993</v>
      </c>
      <c r="I55" s="532">
        <v>41</v>
      </c>
      <c r="J55" s="532">
        <f t="shared" si="40"/>
        <v>0.16799999999999998</v>
      </c>
      <c r="K55" s="532">
        <f t="shared" si="41"/>
        <v>2.4E-2</v>
      </c>
      <c r="L55" s="531">
        <f t="shared" si="42"/>
        <v>0.98399999999999987</v>
      </c>
      <c r="M55" s="532">
        <f t="shared" si="43"/>
        <v>4.92</v>
      </c>
      <c r="N55" s="75"/>
    </row>
    <row r="56" spans="1:14" ht="14.1" customHeight="1" x14ac:dyDescent="0.25">
      <c r="A56" s="73"/>
      <c r="B56" s="18" t="s">
        <v>85</v>
      </c>
      <c r="C56" s="97"/>
      <c r="D56" s="80">
        <v>5</v>
      </c>
      <c r="E56" s="80">
        <v>4.38</v>
      </c>
      <c r="F56" s="523">
        <v>12.7</v>
      </c>
      <c r="G56" s="529">
        <v>11.5</v>
      </c>
      <c r="H56" s="529">
        <v>0.7</v>
      </c>
      <c r="I56" s="529">
        <v>157</v>
      </c>
      <c r="J56" s="532">
        <f t="shared" si="40"/>
        <v>0.55625999999999998</v>
      </c>
      <c r="K56" s="532">
        <f t="shared" si="41"/>
        <v>0.50370000000000004</v>
      </c>
      <c r="L56" s="531">
        <f t="shared" si="42"/>
        <v>3.0659999999999996E-2</v>
      </c>
      <c r="M56" s="532">
        <f t="shared" si="43"/>
        <v>6.8765999999999998</v>
      </c>
      <c r="N56" s="75"/>
    </row>
    <row r="57" spans="1:14" ht="14.1" customHeight="1" x14ac:dyDescent="0.25">
      <c r="A57" s="521"/>
      <c r="B57" s="18" t="s">
        <v>56</v>
      </c>
      <c r="C57" s="528"/>
      <c r="D57" s="529">
        <v>10</v>
      </c>
      <c r="E57" s="529">
        <v>10</v>
      </c>
      <c r="F57" s="532">
        <v>7.7</v>
      </c>
      <c r="G57" s="532">
        <v>3</v>
      </c>
      <c r="H57" s="532">
        <v>50.1</v>
      </c>
      <c r="I57" s="532">
        <v>259</v>
      </c>
      <c r="J57" s="532">
        <f t="shared" si="40"/>
        <v>0.77</v>
      </c>
      <c r="K57" s="532">
        <f t="shared" si="41"/>
        <v>0.30000000000000004</v>
      </c>
      <c r="L57" s="531">
        <f t="shared" si="42"/>
        <v>5.0100000000000007</v>
      </c>
      <c r="M57" s="532">
        <f t="shared" si="43"/>
        <v>25.900000000000002</v>
      </c>
      <c r="N57" s="523"/>
    </row>
    <row r="58" spans="1:14" ht="14.1" customHeight="1" x14ac:dyDescent="0.25">
      <c r="A58" s="369"/>
      <c r="B58" s="18" t="s">
        <v>92</v>
      </c>
      <c r="C58" s="380"/>
      <c r="D58" s="383">
        <v>5</v>
      </c>
      <c r="E58" s="383">
        <v>5</v>
      </c>
      <c r="F58" s="523">
        <v>10.3</v>
      </c>
      <c r="G58" s="18">
        <v>1.1000000000000001</v>
      </c>
      <c r="H58" s="523">
        <v>70.599999999999994</v>
      </c>
      <c r="I58" s="529">
        <v>334</v>
      </c>
      <c r="J58" s="532">
        <f>ABS(E58/100*F58)</f>
        <v>0.51500000000000001</v>
      </c>
      <c r="K58" s="532">
        <f>ABS(E58/100*G58)</f>
        <v>5.5000000000000007E-2</v>
      </c>
      <c r="L58" s="531">
        <f>ABS(E58/100*H58)</f>
        <v>3.53</v>
      </c>
      <c r="M58" s="532">
        <f>ABS(E58/100*I58)</f>
        <v>16.7</v>
      </c>
      <c r="N58" s="371"/>
    </row>
    <row r="59" spans="1:14" ht="14.1" customHeight="1" x14ac:dyDescent="0.25">
      <c r="A59" s="369"/>
      <c r="B59" s="18" t="s">
        <v>55</v>
      </c>
      <c r="C59" s="380"/>
      <c r="D59" s="383">
        <v>5</v>
      </c>
      <c r="E59" s="383">
        <v>5</v>
      </c>
      <c r="F59" s="529">
        <v>4.8</v>
      </c>
      <c r="G59" s="529">
        <v>0</v>
      </c>
      <c r="H59" s="529">
        <v>19</v>
      </c>
      <c r="I59" s="523">
        <v>102</v>
      </c>
      <c r="J59" s="532">
        <f t="shared" ref="J59:J60" si="44">ABS(E59/100*F59)</f>
        <v>0.24</v>
      </c>
      <c r="K59" s="532">
        <f t="shared" ref="K59:K60" si="45">ABS(E59/100*G59)</f>
        <v>0</v>
      </c>
      <c r="L59" s="531">
        <f t="shared" ref="L59:L60" si="46">ABS(E59/100*H59)</f>
        <v>0.95000000000000007</v>
      </c>
      <c r="M59" s="532">
        <f t="shared" ref="M59:M60" si="47">ABS(E59/100*I59)</f>
        <v>5.1000000000000005</v>
      </c>
      <c r="N59" s="371"/>
    </row>
    <row r="60" spans="1:14" ht="14.1" customHeight="1" x14ac:dyDescent="0.25">
      <c r="A60" s="73"/>
      <c r="B60" s="18" t="s">
        <v>38</v>
      </c>
      <c r="C60" s="97"/>
      <c r="D60" s="80">
        <v>3</v>
      </c>
      <c r="E60" s="80">
        <v>3</v>
      </c>
      <c r="F60" s="524">
        <v>0</v>
      </c>
      <c r="G60" s="524">
        <v>99.9</v>
      </c>
      <c r="H60" s="524">
        <v>0</v>
      </c>
      <c r="I60" s="524">
        <v>899</v>
      </c>
      <c r="J60" s="532">
        <f t="shared" si="44"/>
        <v>0</v>
      </c>
      <c r="K60" s="532">
        <f t="shared" si="45"/>
        <v>2.9969999999999999</v>
      </c>
      <c r="L60" s="531">
        <f t="shared" si="46"/>
        <v>0</v>
      </c>
      <c r="M60" s="532">
        <f t="shared" si="47"/>
        <v>26.97</v>
      </c>
      <c r="N60" s="75"/>
    </row>
    <row r="61" spans="1:14" ht="14.1" customHeight="1" x14ac:dyDescent="0.25">
      <c r="A61" s="477">
        <v>58</v>
      </c>
      <c r="B61" s="19" t="s">
        <v>126</v>
      </c>
      <c r="C61" s="486">
        <v>150</v>
      </c>
      <c r="D61" s="488"/>
      <c r="E61" s="488"/>
      <c r="F61" s="488"/>
      <c r="G61" s="488"/>
      <c r="H61" s="488"/>
      <c r="I61" s="479"/>
      <c r="J61" s="475">
        <f>SUM(J62:J64)</f>
        <v>4.1900000000000004</v>
      </c>
      <c r="K61" s="475">
        <f>SUM(K62:K64)</f>
        <v>5.7650000000000006</v>
      </c>
      <c r="L61" s="475">
        <f>SUM(L62:L64)</f>
        <v>24.420000000000005</v>
      </c>
      <c r="M61" s="475">
        <f>SUM(M62:M64)</f>
        <v>167</v>
      </c>
      <c r="N61" s="479">
        <v>32.200000000000003</v>
      </c>
    </row>
    <row r="62" spans="1:14" ht="14.1" customHeight="1" x14ac:dyDescent="0.25">
      <c r="A62" s="478"/>
      <c r="B62" s="18" t="s">
        <v>34</v>
      </c>
      <c r="C62" s="487"/>
      <c r="D62" s="489">
        <v>180</v>
      </c>
      <c r="E62" s="489">
        <v>135</v>
      </c>
      <c r="F62" s="495">
        <v>2</v>
      </c>
      <c r="G62" s="495">
        <v>0.4</v>
      </c>
      <c r="H62" s="495">
        <v>16.3</v>
      </c>
      <c r="I62" s="495">
        <v>77</v>
      </c>
      <c r="J62" s="495">
        <f t="shared" ref="J62:J64" si="48">ABS(E62/100*F62)</f>
        <v>2.7</v>
      </c>
      <c r="K62" s="495">
        <f t="shared" ref="K62:K64" si="49">ABS(E62/100*G62)</f>
        <v>0.54</v>
      </c>
      <c r="L62" s="495">
        <f t="shared" ref="L62:L64" si="50">ABS(E62/100*H62)</f>
        <v>22.005000000000003</v>
      </c>
      <c r="M62" s="495">
        <f t="shared" ref="M62:M64" si="51">ABS(E62/100*I62)</f>
        <v>103.95</v>
      </c>
      <c r="N62" s="480"/>
    </row>
    <row r="63" spans="1:14" ht="14.1" customHeight="1" x14ac:dyDescent="0.25">
      <c r="A63" s="478"/>
      <c r="B63" s="18" t="s">
        <v>37</v>
      </c>
      <c r="C63" s="487"/>
      <c r="D63" s="489">
        <v>5</v>
      </c>
      <c r="E63" s="489">
        <v>5</v>
      </c>
      <c r="F63" s="495">
        <v>0.8</v>
      </c>
      <c r="G63" s="495">
        <v>72.5</v>
      </c>
      <c r="H63" s="495">
        <v>1.3</v>
      </c>
      <c r="I63" s="495">
        <v>661</v>
      </c>
      <c r="J63" s="495">
        <f t="shared" si="48"/>
        <v>4.0000000000000008E-2</v>
      </c>
      <c r="K63" s="495">
        <f t="shared" si="49"/>
        <v>3.625</v>
      </c>
      <c r="L63" s="495">
        <f t="shared" si="50"/>
        <v>6.5000000000000002E-2</v>
      </c>
      <c r="M63" s="495">
        <f t="shared" si="51"/>
        <v>33.050000000000004</v>
      </c>
      <c r="N63" s="480"/>
    </row>
    <row r="64" spans="1:14" ht="14.1" customHeight="1" x14ac:dyDescent="0.25">
      <c r="A64" s="478"/>
      <c r="B64" s="18" t="s">
        <v>41</v>
      </c>
      <c r="C64" s="487"/>
      <c r="D64" s="489">
        <v>50</v>
      </c>
      <c r="E64" s="489">
        <v>50</v>
      </c>
      <c r="F64" s="493">
        <v>2.9</v>
      </c>
      <c r="G64" s="495">
        <v>3.2</v>
      </c>
      <c r="H64" s="493">
        <v>4.7</v>
      </c>
      <c r="I64" s="495">
        <v>60</v>
      </c>
      <c r="J64" s="495">
        <f t="shared" si="48"/>
        <v>1.45</v>
      </c>
      <c r="K64" s="495">
        <f t="shared" si="49"/>
        <v>1.6</v>
      </c>
      <c r="L64" s="495">
        <f t="shared" si="50"/>
        <v>2.35</v>
      </c>
      <c r="M64" s="495">
        <f t="shared" si="51"/>
        <v>30</v>
      </c>
      <c r="N64" s="480"/>
    </row>
    <row r="65" spans="1:14" ht="14.1" customHeight="1" x14ac:dyDescent="0.25">
      <c r="A65" s="374"/>
      <c r="B65" s="392" t="s">
        <v>103</v>
      </c>
      <c r="C65" s="374">
        <v>60</v>
      </c>
      <c r="D65" s="396">
        <v>60</v>
      </c>
      <c r="E65" s="396">
        <v>60</v>
      </c>
      <c r="F65" s="384">
        <v>0.8</v>
      </c>
      <c r="G65" s="133">
        <v>0.1</v>
      </c>
      <c r="H65" s="133">
        <v>1.7</v>
      </c>
      <c r="I65" s="384">
        <v>13</v>
      </c>
      <c r="J65" s="381">
        <f>ABS(E65/100*F65)</f>
        <v>0.48</v>
      </c>
      <c r="K65" s="381">
        <f>ABS(E65/100*G65)</f>
        <v>0.06</v>
      </c>
      <c r="L65" s="381">
        <f>ABS(E65/100*H65)</f>
        <v>1.02</v>
      </c>
      <c r="M65" s="55">
        <f>ABS(E65/100*I65)</f>
        <v>7.8</v>
      </c>
      <c r="N65" s="393"/>
    </row>
    <row r="66" spans="1:14" ht="14.1" customHeight="1" x14ac:dyDescent="0.25">
      <c r="A66" s="85">
        <v>101</v>
      </c>
      <c r="B66" s="125" t="s">
        <v>110</v>
      </c>
      <c r="C66" s="85">
        <v>200</v>
      </c>
      <c r="D66" s="81"/>
      <c r="E66" s="81"/>
      <c r="F66" s="87"/>
      <c r="G66" s="81"/>
      <c r="H66" s="81"/>
      <c r="I66" s="81"/>
      <c r="J66" s="83">
        <f>SUM(J67:J68)</f>
        <v>0</v>
      </c>
      <c r="K66" s="83">
        <f t="shared" ref="K66:M66" si="52">SUM(K67:K68)</f>
        <v>0</v>
      </c>
      <c r="L66" s="83">
        <f t="shared" si="52"/>
        <v>14.969999999999999</v>
      </c>
      <c r="M66" s="83">
        <f t="shared" si="52"/>
        <v>59.849999999999994</v>
      </c>
      <c r="N66" s="81">
        <v>0.06</v>
      </c>
    </row>
    <row r="67" spans="1:14" ht="14.1" customHeight="1" x14ac:dyDescent="0.25">
      <c r="A67" s="86"/>
      <c r="B67" s="88" t="s">
        <v>58</v>
      </c>
      <c r="C67" s="86"/>
      <c r="D67" s="82">
        <v>0.6</v>
      </c>
      <c r="E67" s="82">
        <v>0.6</v>
      </c>
      <c r="F67" s="88"/>
      <c r="G67" s="82"/>
      <c r="H67" s="82"/>
      <c r="I67" s="82"/>
      <c r="J67" s="82"/>
      <c r="K67" s="82"/>
      <c r="L67" s="82"/>
      <c r="M67" s="88"/>
      <c r="N67" s="82"/>
    </row>
    <row r="68" spans="1:14" ht="14.1" customHeight="1" x14ac:dyDescent="0.25">
      <c r="A68" s="22"/>
      <c r="B68" s="99" t="s">
        <v>60</v>
      </c>
      <c r="C68" s="22"/>
      <c r="D68" s="8">
        <v>15</v>
      </c>
      <c r="E68" s="8">
        <v>15</v>
      </c>
      <c r="F68" s="29">
        <v>0</v>
      </c>
      <c r="G68" s="30">
        <v>0</v>
      </c>
      <c r="H68" s="99">
        <v>99.8</v>
      </c>
      <c r="I68" s="99">
        <v>399</v>
      </c>
      <c r="J68" s="589">
        <f t="shared" ref="J68:J69" si="53">ABS(E68/100*F68)</f>
        <v>0</v>
      </c>
      <c r="K68" s="589">
        <f t="shared" ref="K68:K69" si="54">ABS(E68/100*G68)</f>
        <v>0</v>
      </c>
      <c r="L68" s="8">
        <f t="shared" ref="L68:L69" si="55">ABS(E68/100*H68)</f>
        <v>14.969999999999999</v>
      </c>
      <c r="M68" s="8">
        <f t="shared" ref="M68:M69" si="56">ABS(E68/100*I68)</f>
        <v>59.849999999999994</v>
      </c>
      <c r="N68" s="8"/>
    </row>
    <row r="69" spans="1:14" ht="14.1" customHeight="1" x14ac:dyDescent="0.25">
      <c r="A69" s="22"/>
      <c r="B69" s="112" t="s">
        <v>56</v>
      </c>
      <c r="C69" s="588">
        <v>20</v>
      </c>
      <c r="D69" s="599">
        <v>20</v>
      </c>
      <c r="E69" s="583">
        <v>20</v>
      </c>
      <c r="F69" s="133">
        <v>7.7</v>
      </c>
      <c r="G69" s="94">
        <v>3</v>
      </c>
      <c r="H69" s="94">
        <v>50.1</v>
      </c>
      <c r="I69" s="94">
        <v>259</v>
      </c>
      <c r="J69" s="112">
        <f t="shared" si="53"/>
        <v>1.54</v>
      </c>
      <c r="K69" s="112">
        <f t="shared" si="54"/>
        <v>0.60000000000000009</v>
      </c>
      <c r="L69" s="55">
        <f t="shared" si="55"/>
        <v>10.020000000000001</v>
      </c>
      <c r="M69" s="55">
        <f t="shared" si="56"/>
        <v>51.800000000000004</v>
      </c>
      <c r="N69" s="94"/>
    </row>
    <row r="70" spans="1:14" ht="24.75" customHeight="1" x14ac:dyDescent="0.25">
      <c r="A70" s="32"/>
      <c r="B70" s="157" t="s">
        <v>61</v>
      </c>
      <c r="C70" s="652"/>
      <c r="D70" s="653"/>
      <c r="E70" s="653"/>
      <c r="F70" s="653"/>
      <c r="G70" s="653"/>
      <c r="H70" s="653"/>
      <c r="I70" s="654"/>
      <c r="J70" s="120">
        <f>ABS(J69+J66+J53+J61+J65)</f>
        <v>25.315259999999995</v>
      </c>
      <c r="K70" s="120">
        <f t="shared" ref="K70:M70" si="57">ABS(K69+K66+K53+K61+K65)</f>
        <v>10.794700000000001</v>
      </c>
      <c r="L70" s="120">
        <f t="shared" si="57"/>
        <v>60.934660000000015</v>
      </c>
      <c r="M70" s="120">
        <f t="shared" si="57"/>
        <v>444.45660000000004</v>
      </c>
      <c r="N70" s="160"/>
    </row>
    <row r="71" spans="1:14" ht="14.1" customHeight="1" x14ac:dyDescent="0.25">
      <c r="A71" s="690" t="s">
        <v>62</v>
      </c>
      <c r="B71" s="691"/>
      <c r="C71" s="691"/>
      <c r="D71" s="691"/>
      <c r="E71" s="691"/>
      <c r="F71" s="691"/>
      <c r="G71" s="691"/>
      <c r="H71" s="691"/>
      <c r="I71" s="691"/>
      <c r="J71" s="691"/>
      <c r="K71" s="691"/>
      <c r="L71" s="691"/>
      <c r="M71" s="691"/>
      <c r="N71" s="692"/>
    </row>
    <row r="72" spans="1:14" ht="14.1" customHeight="1" x14ac:dyDescent="0.25">
      <c r="A72" s="54">
        <v>105</v>
      </c>
      <c r="B72" s="112" t="s">
        <v>82</v>
      </c>
      <c r="C72" s="54">
        <v>180</v>
      </c>
      <c r="D72" s="94">
        <v>180</v>
      </c>
      <c r="E72" s="94">
        <v>180</v>
      </c>
      <c r="F72" s="129">
        <v>2.8</v>
      </c>
      <c r="G72" s="94">
        <v>4</v>
      </c>
      <c r="H72" s="94">
        <v>4.2</v>
      </c>
      <c r="I72" s="94">
        <v>67</v>
      </c>
      <c r="J72" s="55">
        <f>ABS(E72/100*F72)</f>
        <v>5.04</v>
      </c>
      <c r="K72" s="55">
        <f>ABS(E72/100*G72)</f>
        <v>7.2</v>
      </c>
      <c r="L72" s="55">
        <f>ABS(E72/100*H72)</f>
        <v>7.5600000000000005</v>
      </c>
      <c r="M72" s="55">
        <f>ABS(E72/100*I72)</f>
        <v>120.60000000000001</v>
      </c>
      <c r="N72" s="94">
        <v>1.4</v>
      </c>
    </row>
    <row r="73" spans="1:14" ht="14.1" customHeight="1" x14ac:dyDescent="0.25">
      <c r="A73" s="117"/>
      <c r="B73" s="112" t="s">
        <v>64</v>
      </c>
      <c r="C73" s="158">
        <v>75</v>
      </c>
      <c r="D73" s="139">
        <v>75</v>
      </c>
      <c r="E73" s="139">
        <v>75</v>
      </c>
      <c r="F73" s="116">
        <v>0.4</v>
      </c>
      <c r="G73" s="139">
        <v>0.4</v>
      </c>
      <c r="H73" s="139">
        <v>9.8000000000000007</v>
      </c>
      <c r="I73" s="139">
        <v>47</v>
      </c>
      <c r="J73" s="55">
        <f>ABS(E73/100*F73)</f>
        <v>0.30000000000000004</v>
      </c>
      <c r="K73" s="55">
        <f>ABS(E73/100*G73)</f>
        <v>0.30000000000000004</v>
      </c>
      <c r="L73" s="55">
        <f>ABS(E73/100*H73)</f>
        <v>7.3500000000000005</v>
      </c>
      <c r="M73" s="55">
        <f>ABS(E73/100*I73)</f>
        <v>35.25</v>
      </c>
      <c r="N73" s="139">
        <v>3.75</v>
      </c>
    </row>
    <row r="74" spans="1:14" ht="14.1" customHeight="1" x14ac:dyDescent="0.25">
      <c r="A74" s="96">
        <v>93</v>
      </c>
      <c r="B74" s="76" t="s">
        <v>142</v>
      </c>
      <c r="C74" s="96">
        <v>60</v>
      </c>
      <c r="D74" s="79"/>
      <c r="E74" s="79"/>
      <c r="F74" s="79"/>
      <c r="G74" s="79"/>
      <c r="H74" s="79"/>
      <c r="I74" s="79"/>
      <c r="J74" s="76">
        <f>SUM(J75:J81)</f>
        <v>7.3246600000000006</v>
      </c>
      <c r="K74" s="76">
        <f>SUM(K75:K81)</f>
        <v>8.132100000000003</v>
      </c>
      <c r="L74" s="76">
        <f>SUM(L75:L81)</f>
        <v>47.78866</v>
      </c>
      <c r="M74" s="76">
        <f>SUM(M75:M81)</f>
        <v>294.26459999999997</v>
      </c>
      <c r="N74" s="74"/>
    </row>
    <row r="75" spans="1:14" ht="14.1" customHeight="1" x14ac:dyDescent="0.25">
      <c r="A75" s="97"/>
      <c r="B75" s="80" t="s">
        <v>92</v>
      </c>
      <c r="C75" s="97"/>
      <c r="D75" s="80">
        <v>50</v>
      </c>
      <c r="E75" s="80">
        <v>50</v>
      </c>
      <c r="F75" s="75">
        <v>10.3</v>
      </c>
      <c r="G75" s="18">
        <v>1.1000000000000001</v>
      </c>
      <c r="H75" s="75">
        <v>70.599999999999994</v>
      </c>
      <c r="I75" s="80">
        <v>334</v>
      </c>
      <c r="J75" s="88">
        <f>ABS(E75/100*F75)</f>
        <v>5.15</v>
      </c>
      <c r="K75" s="88">
        <f>ABS(E75/100*G75)</f>
        <v>0.55000000000000004</v>
      </c>
      <c r="L75" s="82">
        <f>ABS(E75/100*H75)</f>
        <v>35.299999999999997</v>
      </c>
      <c r="M75" s="88">
        <f>ABS(E75/100*I75)</f>
        <v>167</v>
      </c>
      <c r="N75" s="75"/>
    </row>
    <row r="76" spans="1:14" ht="14.1" customHeight="1" x14ac:dyDescent="0.25">
      <c r="A76" s="97"/>
      <c r="B76" s="80" t="s">
        <v>60</v>
      </c>
      <c r="C76" s="97"/>
      <c r="D76" s="80">
        <v>10</v>
      </c>
      <c r="E76" s="80">
        <v>10</v>
      </c>
      <c r="F76" s="88">
        <v>0</v>
      </c>
      <c r="G76" s="88">
        <v>0</v>
      </c>
      <c r="H76" s="88">
        <v>99.8</v>
      </c>
      <c r="I76" s="88">
        <v>399</v>
      </c>
      <c r="J76" s="88">
        <f t="shared" ref="J76:J81" si="58">ABS(E76/100*F76)</f>
        <v>0</v>
      </c>
      <c r="K76" s="88">
        <f t="shared" ref="K76:K81" si="59">ABS(E76/100*G76)</f>
        <v>0</v>
      </c>
      <c r="L76" s="82">
        <f t="shared" ref="L76:L81" si="60">ABS(E76/100*H76)</f>
        <v>9.98</v>
      </c>
      <c r="M76" s="88">
        <f t="shared" ref="M76:M81" si="61">ABS(E76/100*I76)</f>
        <v>39.900000000000006</v>
      </c>
      <c r="N76" s="75"/>
    </row>
    <row r="77" spans="1:14" ht="14.1" customHeight="1" x14ac:dyDescent="0.25">
      <c r="A77" s="97"/>
      <c r="B77" s="80" t="s">
        <v>41</v>
      </c>
      <c r="C77" s="97"/>
      <c r="D77" s="80">
        <v>50</v>
      </c>
      <c r="E77" s="80">
        <v>50</v>
      </c>
      <c r="F77" s="82">
        <v>2.9</v>
      </c>
      <c r="G77" s="88">
        <v>3.2</v>
      </c>
      <c r="H77" s="82">
        <v>4.7</v>
      </c>
      <c r="I77" s="88">
        <v>60</v>
      </c>
      <c r="J77" s="88">
        <f t="shared" si="58"/>
        <v>1.45</v>
      </c>
      <c r="K77" s="88">
        <f t="shared" si="59"/>
        <v>1.6</v>
      </c>
      <c r="L77" s="82">
        <f t="shared" si="60"/>
        <v>2.35</v>
      </c>
      <c r="M77" s="88">
        <f t="shared" si="61"/>
        <v>30</v>
      </c>
      <c r="N77" s="75"/>
    </row>
    <row r="78" spans="1:14" ht="14.1" customHeight="1" x14ac:dyDescent="0.25">
      <c r="A78" s="97"/>
      <c r="B78" s="80" t="s">
        <v>85</v>
      </c>
      <c r="C78" s="97"/>
      <c r="D78" s="80">
        <v>5</v>
      </c>
      <c r="E78" s="80">
        <v>4.38</v>
      </c>
      <c r="F78" s="75">
        <v>12.7</v>
      </c>
      <c r="G78" s="80">
        <v>11.5</v>
      </c>
      <c r="H78" s="80">
        <v>0.7</v>
      </c>
      <c r="I78" s="80">
        <v>157</v>
      </c>
      <c r="J78" s="88">
        <f t="shared" si="58"/>
        <v>0.55625999999999998</v>
      </c>
      <c r="K78" s="88">
        <f t="shared" si="59"/>
        <v>0.50370000000000004</v>
      </c>
      <c r="L78" s="82">
        <f t="shared" si="60"/>
        <v>3.0659999999999996E-2</v>
      </c>
      <c r="M78" s="88">
        <f t="shared" si="61"/>
        <v>6.8765999999999998</v>
      </c>
      <c r="N78" s="75"/>
    </row>
    <row r="79" spans="1:14" ht="14.1" customHeight="1" x14ac:dyDescent="0.25">
      <c r="A79" s="97"/>
      <c r="B79" s="80" t="s">
        <v>37</v>
      </c>
      <c r="C79" s="97"/>
      <c r="D79" s="80">
        <v>2</v>
      </c>
      <c r="E79" s="80">
        <v>2</v>
      </c>
      <c r="F79" s="88">
        <v>0.8</v>
      </c>
      <c r="G79" s="88">
        <v>72.5</v>
      </c>
      <c r="H79" s="88">
        <v>1.3</v>
      </c>
      <c r="I79" s="88">
        <v>661</v>
      </c>
      <c r="J79" s="88">
        <f t="shared" si="58"/>
        <v>1.6E-2</v>
      </c>
      <c r="K79" s="88">
        <f t="shared" si="59"/>
        <v>1.45</v>
      </c>
      <c r="L79" s="82">
        <f t="shared" si="60"/>
        <v>2.6000000000000002E-2</v>
      </c>
      <c r="M79" s="88">
        <f t="shared" si="61"/>
        <v>13.22</v>
      </c>
      <c r="N79" s="75"/>
    </row>
    <row r="80" spans="1:14" ht="14.1" customHeight="1" x14ac:dyDescent="0.25">
      <c r="A80" s="97"/>
      <c r="B80" s="80" t="s">
        <v>38</v>
      </c>
      <c r="C80" s="97"/>
      <c r="D80" s="80">
        <v>4</v>
      </c>
      <c r="E80" s="80">
        <v>4</v>
      </c>
      <c r="F80" s="88">
        <v>0</v>
      </c>
      <c r="G80" s="26">
        <v>99.9</v>
      </c>
      <c r="H80" s="88">
        <v>0</v>
      </c>
      <c r="I80" s="82">
        <v>899</v>
      </c>
      <c r="J80" s="88">
        <f t="shared" si="58"/>
        <v>0</v>
      </c>
      <c r="K80" s="88">
        <f t="shared" si="59"/>
        <v>3.9960000000000004</v>
      </c>
      <c r="L80" s="82">
        <f t="shared" si="60"/>
        <v>0</v>
      </c>
      <c r="M80" s="88">
        <f t="shared" si="61"/>
        <v>35.96</v>
      </c>
      <c r="N80" s="75"/>
    </row>
    <row r="81" spans="1:14" ht="14.1" customHeight="1" x14ac:dyDescent="0.25">
      <c r="A81" s="149"/>
      <c r="B81" s="80" t="s">
        <v>98</v>
      </c>
      <c r="C81" s="97"/>
      <c r="D81" s="80">
        <v>1.2</v>
      </c>
      <c r="E81" s="80">
        <v>1.2</v>
      </c>
      <c r="F81" s="80">
        <v>12.7</v>
      </c>
      <c r="G81" s="80">
        <v>2.7</v>
      </c>
      <c r="H81" s="80">
        <v>8.5</v>
      </c>
      <c r="I81" s="80">
        <v>109</v>
      </c>
      <c r="J81" s="88">
        <f t="shared" si="58"/>
        <v>0.15240000000000001</v>
      </c>
      <c r="K81" s="88">
        <f t="shared" si="59"/>
        <v>3.2400000000000005E-2</v>
      </c>
      <c r="L81" s="82">
        <f t="shared" si="60"/>
        <v>0.10200000000000001</v>
      </c>
      <c r="M81" s="88">
        <f t="shared" si="61"/>
        <v>1.3080000000000001</v>
      </c>
      <c r="N81" s="75"/>
    </row>
    <row r="82" spans="1:14" ht="14.1" customHeight="1" x14ac:dyDescent="0.25">
      <c r="A82" s="14"/>
      <c r="B82" s="159" t="s">
        <v>65</v>
      </c>
      <c r="C82" s="652"/>
      <c r="D82" s="653"/>
      <c r="E82" s="653"/>
      <c r="F82" s="653"/>
      <c r="G82" s="653"/>
      <c r="H82" s="653"/>
      <c r="I82" s="654"/>
      <c r="J82" s="159">
        <f>ABS(J74+J72+J73)</f>
        <v>12.664660000000001</v>
      </c>
      <c r="K82" s="159">
        <f t="shared" ref="K82:M82" si="62">ABS(K74+K72+K73)</f>
        <v>15.632100000000005</v>
      </c>
      <c r="L82" s="159">
        <f t="shared" si="62"/>
        <v>62.698660000000004</v>
      </c>
      <c r="M82" s="120">
        <f t="shared" si="62"/>
        <v>450.1146</v>
      </c>
      <c r="N82" s="160"/>
    </row>
    <row r="83" spans="1:14" ht="14.1" customHeight="1" x14ac:dyDescent="0.25">
      <c r="A83" s="139"/>
      <c r="B83" s="242" t="s">
        <v>181</v>
      </c>
      <c r="C83" s="158">
        <v>6</v>
      </c>
      <c r="D83" s="139">
        <v>6</v>
      </c>
      <c r="E83" s="139">
        <v>6</v>
      </c>
      <c r="F83" s="158"/>
      <c r="G83" s="158"/>
      <c r="H83" s="158"/>
      <c r="I83" s="119"/>
      <c r="J83" s="120"/>
      <c r="K83" s="120"/>
      <c r="L83" s="120"/>
      <c r="M83" s="159"/>
      <c r="N83" s="139"/>
    </row>
    <row r="84" spans="1:14" ht="14.1" customHeight="1" x14ac:dyDescent="0.25">
      <c r="A84" s="139"/>
      <c r="B84" s="159" t="s">
        <v>66</v>
      </c>
      <c r="C84" s="652"/>
      <c r="D84" s="653"/>
      <c r="E84" s="653"/>
      <c r="F84" s="653"/>
      <c r="G84" s="653"/>
      <c r="H84" s="653"/>
      <c r="I84" s="654"/>
      <c r="J84" s="120">
        <f>ABS(J82+J70+J51+J21)</f>
        <v>80.92792</v>
      </c>
      <c r="K84" s="120">
        <f t="shared" ref="K84:L84" si="63">ABS(K82+K70+K51+K21)</f>
        <v>74.40379999999999</v>
      </c>
      <c r="L84" s="120">
        <f t="shared" si="63"/>
        <v>293.94032000000004</v>
      </c>
      <c r="M84" s="120">
        <f>ABS(M82+M70+M51+M21)</f>
        <v>2187.3312000000001</v>
      </c>
      <c r="N84" s="160"/>
    </row>
  </sheetData>
  <mergeCells count="22">
    <mergeCell ref="C84:I84"/>
    <mergeCell ref="A22:N22"/>
    <mergeCell ref="A52:N52"/>
    <mergeCell ref="C70:I70"/>
    <mergeCell ref="A1:N1"/>
    <mergeCell ref="A2:C2"/>
    <mergeCell ref="D2:H2"/>
    <mergeCell ref="I2:K2"/>
    <mergeCell ref="L2:O2"/>
    <mergeCell ref="I3:K3"/>
    <mergeCell ref="L3:N3"/>
    <mergeCell ref="A3:C3"/>
    <mergeCell ref="D3:H3"/>
    <mergeCell ref="C82:I82"/>
    <mergeCell ref="C51:I51"/>
    <mergeCell ref="A4:N4"/>
    <mergeCell ref="A71:N71"/>
    <mergeCell ref="F5:H5"/>
    <mergeCell ref="J5:L5"/>
    <mergeCell ref="A6:E6"/>
    <mergeCell ref="A7:N7"/>
    <mergeCell ref="C21:I21"/>
  </mergeCells>
  <pageMargins left="0.25" right="0.25" top="0.36458333333333331" bottom="0.42708333333333331" header="0.3" footer="0.3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Layout" topLeftCell="A43" workbookViewId="0">
      <selection activeCell="C66" sqref="C66:I66"/>
    </sheetView>
  </sheetViews>
  <sheetFormatPr defaultRowHeight="14.1" customHeight="1" x14ac:dyDescent="0.25"/>
  <cols>
    <col min="1" max="1" width="4.7109375" style="135" customWidth="1"/>
    <col min="2" max="2" width="22.140625" style="135" customWidth="1"/>
    <col min="3" max="4" width="7" style="135" customWidth="1"/>
    <col min="5" max="5" width="7.5703125" style="135" customWidth="1"/>
    <col min="6" max="6" width="7.28515625" style="135" customWidth="1"/>
    <col min="7" max="7" width="8.28515625" style="135" customWidth="1"/>
    <col min="8" max="8" width="6.85546875" style="135" customWidth="1"/>
    <col min="9" max="9" width="12.85546875" style="135" customWidth="1"/>
    <col min="10" max="10" width="8.28515625" style="135" customWidth="1"/>
    <col min="11" max="11" width="7.7109375" style="135" customWidth="1"/>
    <col min="12" max="12" width="7.42578125" style="135" customWidth="1"/>
    <col min="13" max="13" width="9.5703125" style="135" customWidth="1"/>
    <col min="14" max="14" width="11.5703125" style="135" customWidth="1"/>
    <col min="15" max="16384" width="9.140625" style="135"/>
  </cols>
  <sheetData>
    <row r="1" spans="1:15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187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143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14.1" customHeight="1" x14ac:dyDescent="0.25">
      <c r="A8" s="140">
        <v>86</v>
      </c>
      <c r="B8" s="104" t="s">
        <v>224</v>
      </c>
      <c r="C8" s="548">
        <v>110</v>
      </c>
      <c r="D8" s="534"/>
      <c r="E8" s="534"/>
      <c r="F8" s="534"/>
      <c r="G8" s="534"/>
      <c r="H8" s="534"/>
      <c r="I8" s="534"/>
      <c r="J8" s="540">
        <f>SUM(J9:J13)</f>
        <v>19.816260000000003</v>
      </c>
      <c r="K8" s="540">
        <f t="shared" ref="K8:M8" si="0">SUM(K9:K13)</f>
        <v>11.7987</v>
      </c>
      <c r="L8" s="540">
        <f t="shared" si="0"/>
        <v>21.521660000000004</v>
      </c>
      <c r="M8" s="540">
        <f t="shared" si="0"/>
        <v>275.56659999999999</v>
      </c>
      <c r="N8" s="534">
        <v>0.6</v>
      </c>
    </row>
    <row r="9" spans="1:15" ht="14.1" customHeight="1" x14ac:dyDescent="0.25">
      <c r="A9" s="142"/>
      <c r="B9" s="143" t="s">
        <v>84</v>
      </c>
      <c r="C9" s="549"/>
      <c r="D9" s="535">
        <v>100</v>
      </c>
      <c r="E9" s="535">
        <v>100</v>
      </c>
      <c r="F9" s="535">
        <v>18</v>
      </c>
      <c r="G9" s="535">
        <v>9</v>
      </c>
      <c r="H9" s="535">
        <v>3</v>
      </c>
      <c r="I9" s="535">
        <v>169</v>
      </c>
      <c r="J9" s="556">
        <f>ABS(E9/100*F9)</f>
        <v>18</v>
      </c>
      <c r="K9" s="556">
        <f>ABS(E9/100*G9)</f>
        <v>9</v>
      </c>
      <c r="L9" s="556">
        <f>ABS(E9/100*H9)</f>
        <v>3</v>
      </c>
      <c r="M9" s="556">
        <f>ABS(E9/100*I9)</f>
        <v>169</v>
      </c>
      <c r="N9" s="535"/>
    </row>
    <row r="10" spans="1:15" ht="14.1" customHeight="1" x14ac:dyDescent="0.25">
      <c r="A10" s="142"/>
      <c r="B10" s="535" t="s">
        <v>85</v>
      </c>
      <c r="C10" s="144"/>
      <c r="D10" s="537">
        <v>5</v>
      </c>
      <c r="E10" s="535">
        <v>4.38</v>
      </c>
      <c r="F10" s="535">
        <v>12.7</v>
      </c>
      <c r="G10" s="537">
        <v>11.5</v>
      </c>
      <c r="H10" s="537">
        <v>0.7</v>
      </c>
      <c r="I10" s="537">
        <v>157</v>
      </c>
      <c r="J10" s="556">
        <f t="shared" ref="J10:J13" si="1">ABS(E10/100*F10)</f>
        <v>0.55625999999999998</v>
      </c>
      <c r="K10" s="556">
        <f t="shared" ref="K10:K13" si="2">ABS(E10/100*G10)</f>
        <v>0.50370000000000004</v>
      </c>
      <c r="L10" s="556">
        <f t="shared" ref="L10:L13" si="3">ABS(E10/100*H10)</f>
        <v>3.0659999999999996E-2</v>
      </c>
      <c r="M10" s="556">
        <f t="shared" ref="M10:M13" si="4">ABS(E10/100*I10)</f>
        <v>6.8765999999999998</v>
      </c>
      <c r="N10" s="535"/>
    </row>
    <row r="11" spans="1:15" ht="14.1" customHeight="1" x14ac:dyDescent="0.25">
      <c r="A11" s="142"/>
      <c r="B11" s="535" t="s">
        <v>60</v>
      </c>
      <c r="C11" s="144"/>
      <c r="D11" s="537">
        <v>10</v>
      </c>
      <c r="E11" s="537">
        <v>10</v>
      </c>
      <c r="F11" s="556">
        <v>0</v>
      </c>
      <c r="G11" s="556">
        <v>0</v>
      </c>
      <c r="H11" s="556">
        <v>99.8</v>
      </c>
      <c r="I11" s="551">
        <v>399</v>
      </c>
      <c r="J11" s="556">
        <f t="shared" si="1"/>
        <v>0</v>
      </c>
      <c r="K11" s="556">
        <f t="shared" si="2"/>
        <v>0</v>
      </c>
      <c r="L11" s="556">
        <f t="shared" si="3"/>
        <v>9.98</v>
      </c>
      <c r="M11" s="556">
        <f t="shared" si="4"/>
        <v>39.900000000000006</v>
      </c>
      <c r="N11" s="535"/>
    </row>
    <row r="12" spans="1:15" ht="14.1" customHeight="1" x14ac:dyDescent="0.25">
      <c r="A12" s="547"/>
      <c r="B12" s="537" t="s">
        <v>86</v>
      </c>
      <c r="C12" s="547"/>
      <c r="D12" s="537">
        <v>12</v>
      </c>
      <c r="E12" s="537">
        <v>12</v>
      </c>
      <c r="F12" s="537">
        <v>10.3</v>
      </c>
      <c r="G12" s="537">
        <v>1</v>
      </c>
      <c r="H12" s="537">
        <v>70.599999999999994</v>
      </c>
      <c r="I12" s="537">
        <v>333</v>
      </c>
      <c r="J12" s="556">
        <f t="shared" si="1"/>
        <v>1.236</v>
      </c>
      <c r="K12" s="556">
        <f t="shared" si="2"/>
        <v>0.12</v>
      </c>
      <c r="L12" s="556">
        <f t="shared" si="3"/>
        <v>8.4719999999999995</v>
      </c>
      <c r="M12" s="556">
        <f t="shared" si="4"/>
        <v>39.96</v>
      </c>
      <c r="N12" s="535"/>
    </row>
    <row r="13" spans="1:15" ht="14.1" customHeight="1" x14ac:dyDescent="0.25">
      <c r="A13" s="547"/>
      <c r="B13" s="537" t="s">
        <v>37</v>
      </c>
      <c r="C13" s="547"/>
      <c r="D13" s="537">
        <v>3</v>
      </c>
      <c r="E13" s="537">
        <v>3</v>
      </c>
      <c r="F13" s="556">
        <v>0.8</v>
      </c>
      <c r="G13" s="556">
        <v>72.5</v>
      </c>
      <c r="H13" s="556">
        <v>1.3</v>
      </c>
      <c r="I13" s="556">
        <v>661</v>
      </c>
      <c r="J13" s="556">
        <f t="shared" si="1"/>
        <v>2.4E-2</v>
      </c>
      <c r="K13" s="556">
        <f t="shared" si="2"/>
        <v>2.1749999999999998</v>
      </c>
      <c r="L13" s="556">
        <f t="shared" si="3"/>
        <v>3.9E-2</v>
      </c>
      <c r="M13" s="556">
        <f t="shared" si="4"/>
        <v>19.829999999999998</v>
      </c>
      <c r="N13" s="535"/>
    </row>
    <row r="14" spans="1:15" ht="14.1" customHeight="1" x14ac:dyDescent="0.25">
      <c r="A14" s="153"/>
      <c r="B14" s="164" t="s">
        <v>118</v>
      </c>
      <c r="C14" s="153">
        <v>30</v>
      </c>
      <c r="D14" s="116">
        <v>30</v>
      </c>
      <c r="E14" s="116">
        <v>30</v>
      </c>
      <c r="F14" s="605">
        <v>0.3</v>
      </c>
      <c r="G14" s="601">
        <v>0</v>
      </c>
      <c r="H14" s="601">
        <v>60.2</v>
      </c>
      <c r="I14" s="601">
        <v>248</v>
      </c>
      <c r="J14" s="592">
        <f t="shared" ref="J14" si="5">ABS(E14/100*F14)</f>
        <v>0.09</v>
      </c>
      <c r="K14" s="592">
        <f t="shared" ref="K14" si="6">ABS(E14/100*G14)</f>
        <v>0</v>
      </c>
      <c r="L14" s="592">
        <f t="shared" ref="L14" si="7">ABS(E14/100*H14)</f>
        <v>18.059999999999999</v>
      </c>
      <c r="M14" s="55">
        <f t="shared" ref="M14" si="8">ABS(E14/100*I14)</f>
        <v>74.399999999999991</v>
      </c>
      <c r="N14" s="601"/>
    </row>
    <row r="15" spans="1:15" ht="14.1" customHeight="1" x14ac:dyDescent="0.25">
      <c r="A15" s="96">
        <v>96</v>
      </c>
      <c r="B15" s="76" t="s">
        <v>89</v>
      </c>
      <c r="C15" s="96">
        <v>200</v>
      </c>
      <c r="D15" s="79"/>
      <c r="E15" s="79"/>
      <c r="F15" s="79"/>
      <c r="G15" s="79"/>
      <c r="H15" s="79"/>
      <c r="I15" s="79"/>
      <c r="J15" s="71">
        <f>SUM(J16:J18)</f>
        <v>3.9660000000000002</v>
      </c>
      <c r="K15" s="71">
        <f t="shared" ref="K15:M15" si="9">SUM(K16:K18)</f>
        <v>4.1399999999999997</v>
      </c>
      <c r="L15" s="71">
        <f t="shared" si="9"/>
        <v>20.814</v>
      </c>
      <c r="M15" s="71">
        <f t="shared" si="9"/>
        <v>137.63</v>
      </c>
      <c r="N15" s="74">
        <v>0.9</v>
      </c>
    </row>
    <row r="16" spans="1:15" ht="14.1" customHeight="1" x14ac:dyDescent="0.25">
      <c r="A16" s="73"/>
      <c r="B16" s="75" t="s">
        <v>90</v>
      </c>
      <c r="C16" s="144"/>
      <c r="D16" s="80">
        <v>2</v>
      </c>
      <c r="E16" s="80">
        <v>2</v>
      </c>
      <c r="F16" s="80">
        <v>24.3</v>
      </c>
      <c r="G16" s="80">
        <v>15</v>
      </c>
      <c r="H16" s="80">
        <v>10.199999999999999</v>
      </c>
      <c r="I16" s="80">
        <v>289</v>
      </c>
      <c r="J16" s="88">
        <f>ABS(E16/100*F16)</f>
        <v>0.48600000000000004</v>
      </c>
      <c r="K16" s="88">
        <f>ABS(E16/100*G16)</f>
        <v>0.3</v>
      </c>
      <c r="L16" s="82">
        <f>ABS(E16/100*H16)</f>
        <v>0.20399999999999999</v>
      </c>
      <c r="M16" s="88">
        <f>ABS(E16/100*I16)</f>
        <v>5.78</v>
      </c>
      <c r="N16" s="75"/>
    </row>
    <row r="17" spans="1:14" ht="14.1" customHeight="1" x14ac:dyDescent="0.25">
      <c r="A17" s="73"/>
      <c r="B17" s="75" t="s">
        <v>60</v>
      </c>
      <c r="C17" s="144"/>
      <c r="D17" s="80">
        <v>15</v>
      </c>
      <c r="E17" s="80">
        <v>15</v>
      </c>
      <c r="F17" s="88">
        <v>0</v>
      </c>
      <c r="G17" s="88">
        <v>0</v>
      </c>
      <c r="H17" s="88">
        <v>99.8</v>
      </c>
      <c r="I17" s="88">
        <v>399</v>
      </c>
      <c r="J17" s="88">
        <f t="shared" ref="J17:J18" si="10">ABS(E17/100*F17)</f>
        <v>0</v>
      </c>
      <c r="K17" s="88">
        <f t="shared" ref="K17:K18" si="11">ABS(E17/100*G17)</f>
        <v>0</v>
      </c>
      <c r="L17" s="82">
        <f t="shared" ref="L17:L18" si="12">ABS(E17/100*H17)</f>
        <v>14.969999999999999</v>
      </c>
      <c r="M17" s="88">
        <f t="shared" ref="M17:M18" si="13">ABS(E17/100*I17)</f>
        <v>59.849999999999994</v>
      </c>
      <c r="N17" s="75"/>
    </row>
    <row r="18" spans="1:14" ht="14.1" customHeight="1" x14ac:dyDescent="0.25">
      <c r="A18" s="73"/>
      <c r="B18" s="75" t="s">
        <v>41</v>
      </c>
      <c r="C18" s="144"/>
      <c r="D18" s="80">
        <v>120</v>
      </c>
      <c r="E18" s="80">
        <v>120</v>
      </c>
      <c r="F18" s="8">
        <v>2.9</v>
      </c>
      <c r="G18" s="88">
        <v>3.2</v>
      </c>
      <c r="H18" s="82">
        <v>4.7</v>
      </c>
      <c r="I18" s="88">
        <v>60</v>
      </c>
      <c r="J18" s="88">
        <f t="shared" si="10"/>
        <v>3.48</v>
      </c>
      <c r="K18" s="88">
        <f t="shared" si="11"/>
        <v>3.84</v>
      </c>
      <c r="L18" s="82">
        <f t="shared" si="12"/>
        <v>5.64</v>
      </c>
      <c r="M18" s="88">
        <f t="shared" si="13"/>
        <v>72</v>
      </c>
      <c r="N18" s="75"/>
    </row>
    <row r="19" spans="1:14" ht="14.1" customHeight="1" x14ac:dyDescent="0.2">
      <c r="A19" s="72"/>
      <c r="B19" s="145" t="s">
        <v>91</v>
      </c>
      <c r="C19" s="96"/>
      <c r="D19" s="79"/>
      <c r="E19" s="79"/>
      <c r="F19" s="79"/>
      <c r="G19" s="79"/>
      <c r="H19" s="79"/>
      <c r="I19" s="79"/>
      <c r="J19" s="76">
        <f>SUM(J20:J21)</f>
        <v>3.16</v>
      </c>
      <c r="K19" s="76">
        <f t="shared" ref="K19:M19" si="14">SUM(K20:K21)</f>
        <v>8.2100000000000009</v>
      </c>
      <c r="L19" s="76">
        <f t="shared" si="14"/>
        <v>21.29</v>
      </c>
      <c r="M19" s="76">
        <f t="shared" si="14"/>
        <v>172.10000000000002</v>
      </c>
      <c r="N19" s="74"/>
    </row>
    <row r="20" spans="1:14" ht="14.1" customHeight="1" x14ac:dyDescent="0.25">
      <c r="A20" s="73"/>
      <c r="B20" s="146" t="s">
        <v>71</v>
      </c>
      <c r="C20" s="144">
        <v>40</v>
      </c>
      <c r="D20" s="80">
        <v>40</v>
      </c>
      <c r="E20" s="80">
        <v>40</v>
      </c>
      <c r="F20" s="88">
        <v>7.7</v>
      </c>
      <c r="G20" s="88">
        <v>2.4</v>
      </c>
      <c r="H20" s="88">
        <v>52.9</v>
      </c>
      <c r="I20" s="82">
        <v>265</v>
      </c>
      <c r="J20" s="88">
        <f>ABS(E20/100*F20)</f>
        <v>3.08</v>
      </c>
      <c r="K20" s="88">
        <f>ABS(E20/100*G20)</f>
        <v>0.96</v>
      </c>
      <c r="L20" s="82">
        <f>ABS(E20/100*H20)</f>
        <v>21.16</v>
      </c>
      <c r="M20" s="88">
        <f>ABS(E20/100*I20)</f>
        <v>106</v>
      </c>
      <c r="N20" s="75"/>
    </row>
    <row r="21" spans="1:14" ht="14.1" customHeight="1" x14ac:dyDescent="0.25">
      <c r="A21" s="32"/>
      <c r="B21" s="8" t="s">
        <v>83</v>
      </c>
      <c r="C21" s="147">
        <v>10</v>
      </c>
      <c r="D21" s="149">
        <v>10</v>
      </c>
      <c r="E21" s="149">
        <v>10</v>
      </c>
      <c r="F21" s="99">
        <v>0.8</v>
      </c>
      <c r="G21" s="99">
        <v>72.5</v>
      </c>
      <c r="H21" s="99">
        <v>1.3</v>
      </c>
      <c r="I21" s="8">
        <v>661</v>
      </c>
      <c r="J21" s="99">
        <f>ABS(E21/100*F21)</f>
        <v>8.0000000000000016E-2</v>
      </c>
      <c r="K21" s="99">
        <f>ABS(E21/100*G21)</f>
        <v>7.25</v>
      </c>
      <c r="L21" s="8">
        <f>ABS(E21/100*H21)</f>
        <v>0.13</v>
      </c>
      <c r="M21" s="8">
        <f>ABS(E21/100*I21)</f>
        <v>66.100000000000009</v>
      </c>
      <c r="N21" s="14"/>
    </row>
    <row r="22" spans="1:14" ht="14.1" customHeight="1" x14ac:dyDescent="0.25">
      <c r="A22" s="32"/>
      <c r="B22" s="148" t="s">
        <v>26</v>
      </c>
      <c r="C22" s="712"/>
      <c r="D22" s="691"/>
      <c r="E22" s="691"/>
      <c r="F22" s="691"/>
      <c r="G22" s="691"/>
      <c r="H22" s="691"/>
      <c r="I22" s="692"/>
      <c r="J22" s="148">
        <f>ABS(J19+J15+J14+J8)</f>
        <v>27.032260000000004</v>
      </c>
      <c r="K22" s="148">
        <f t="shared" ref="K22:M22" si="15">ABS(K19+K15+K14+K8)</f>
        <v>24.148700000000002</v>
      </c>
      <c r="L22" s="148">
        <f t="shared" si="15"/>
        <v>81.685660000000013</v>
      </c>
      <c r="M22" s="148">
        <f t="shared" si="15"/>
        <v>659.69659999999999</v>
      </c>
      <c r="N22" s="160"/>
    </row>
    <row r="23" spans="1:14" ht="14.1" customHeight="1" x14ac:dyDescent="0.25">
      <c r="A23" s="694" t="s">
        <v>30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6"/>
    </row>
    <row r="24" spans="1:14" ht="33" customHeight="1" x14ac:dyDescent="0.25">
      <c r="A24" s="468">
        <v>39</v>
      </c>
      <c r="B24" s="21" t="s">
        <v>251</v>
      </c>
      <c r="C24" s="466">
        <v>250</v>
      </c>
      <c r="D24" s="459"/>
      <c r="E24" s="459"/>
      <c r="F24" s="459"/>
      <c r="G24" s="459"/>
      <c r="H24" s="459"/>
      <c r="I24" s="459"/>
      <c r="J24" s="461">
        <f>SUM(J25:J32)</f>
        <v>4.1663800000000002</v>
      </c>
      <c r="K24" s="461">
        <f t="shared" ref="K24:M24" si="16">SUM(K25:K32)</f>
        <v>7.4841000000000006</v>
      </c>
      <c r="L24" s="461">
        <f t="shared" si="16"/>
        <v>17.462579999999999</v>
      </c>
      <c r="M24" s="461">
        <f t="shared" si="16"/>
        <v>154.4358</v>
      </c>
      <c r="N24" s="457">
        <v>11.1</v>
      </c>
    </row>
    <row r="25" spans="1:14" ht="14.1" customHeight="1" x14ac:dyDescent="0.25">
      <c r="A25" s="469"/>
      <c r="B25" s="18" t="s">
        <v>34</v>
      </c>
      <c r="C25" s="467"/>
      <c r="D25" s="460">
        <v>75</v>
      </c>
      <c r="E25" s="460">
        <v>56</v>
      </c>
      <c r="F25" s="471">
        <v>2</v>
      </c>
      <c r="G25" s="471">
        <v>0.4</v>
      </c>
      <c r="H25" s="471">
        <v>16.3</v>
      </c>
      <c r="I25" s="471">
        <v>77</v>
      </c>
      <c r="J25" s="471">
        <f t="shared" ref="J25:J32" si="17">ABS(E25/100*F25)</f>
        <v>1.1200000000000001</v>
      </c>
      <c r="K25" s="471">
        <f t="shared" ref="K25:K32" si="18">ABS(E25/100*G25)</f>
        <v>0.22400000000000003</v>
      </c>
      <c r="L25" s="471">
        <f t="shared" ref="L25:L32" si="19">ABS(E25/100*H25)</f>
        <v>9.1280000000000019</v>
      </c>
      <c r="M25" s="471">
        <f t="shared" ref="M25:M32" si="20">ABS(E25/100*I25)</f>
        <v>43.120000000000005</v>
      </c>
      <c r="N25" s="458"/>
    </row>
    <row r="26" spans="1:14" ht="14.1" customHeight="1" x14ac:dyDescent="0.25">
      <c r="A26" s="469"/>
      <c r="B26" s="18" t="s">
        <v>72</v>
      </c>
      <c r="C26" s="467"/>
      <c r="D26" s="460">
        <v>11</v>
      </c>
      <c r="E26" s="460">
        <v>11</v>
      </c>
      <c r="F26" s="471">
        <v>2.5</v>
      </c>
      <c r="G26" s="471">
        <v>20</v>
      </c>
      <c r="H26" s="471">
        <v>3.4</v>
      </c>
      <c r="I26" s="470">
        <v>206</v>
      </c>
      <c r="J26" s="471">
        <f t="shared" si="17"/>
        <v>0.27500000000000002</v>
      </c>
      <c r="K26" s="471">
        <f t="shared" si="18"/>
        <v>2.2000000000000002</v>
      </c>
      <c r="L26" s="471">
        <f t="shared" si="19"/>
        <v>0.374</v>
      </c>
      <c r="M26" s="471">
        <f t="shared" si="20"/>
        <v>22.66</v>
      </c>
      <c r="N26" s="458"/>
    </row>
    <row r="27" spans="1:14" ht="14.1" customHeight="1" x14ac:dyDescent="0.25">
      <c r="A27" s="469"/>
      <c r="B27" s="18" t="s">
        <v>33</v>
      </c>
      <c r="C27" s="467"/>
      <c r="D27" s="460">
        <v>10</v>
      </c>
      <c r="E27" s="460">
        <v>10</v>
      </c>
      <c r="F27" s="460">
        <v>11.5</v>
      </c>
      <c r="G27" s="460">
        <v>3.3</v>
      </c>
      <c r="H27" s="460">
        <v>66.5</v>
      </c>
      <c r="I27" s="460">
        <v>342</v>
      </c>
      <c r="J27" s="471">
        <f t="shared" si="17"/>
        <v>1.1500000000000001</v>
      </c>
      <c r="K27" s="471">
        <f t="shared" si="18"/>
        <v>0.33</v>
      </c>
      <c r="L27" s="471">
        <f t="shared" si="19"/>
        <v>6.65</v>
      </c>
      <c r="M27" s="471">
        <f t="shared" si="20"/>
        <v>34.200000000000003</v>
      </c>
      <c r="N27" s="458"/>
    </row>
    <row r="28" spans="1:14" ht="14.1" customHeight="1" x14ac:dyDescent="0.25">
      <c r="A28" s="469"/>
      <c r="B28" s="18" t="s">
        <v>35</v>
      </c>
      <c r="C28" s="467"/>
      <c r="D28" s="460">
        <v>10</v>
      </c>
      <c r="E28" s="460">
        <v>8</v>
      </c>
      <c r="F28" s="471">
        <v>1.4</v>
      </c>
      <c r="G28" s="471">
        <v>0.2</v>
      </c>
      <c r="H28" s="471">
        <v>8.1999999999999993</v>
      </c>
      <c r="I28" s="471">
        <v>41</v>
      </c>
      <c r="J28" s="471">
        <f t="shared" si="17"/>
        <v>0.11199999999999999</v>
      </c>
      <c r="K28" s="471">
        <f t="shared" si="18"/>
        <v>1.6E-2</v>
      </c>
      <c r="L28" s="471">
        <f t="shared" si="19"/>
        <v>0.65599999999999992</v>
      </c>
      <c r="M28" s="471">
        <f t="shared" si="20"/>
        <v>3.2800000000000002</v>
      </c>
      <c r="N28" s="458"/>
    </row>
    <row r="29" spans="1:14" ht="14.1" customHeight="1" x14ac:dyDescent="0.25">
      <c r="A29" s="460"/>
      <c r="B29" s="460" t="s">
        <v>36</v>
      </c>
      <c r="C29" s="467"/>
      <c r="D29" s="460">
        <v>10</v>
      </c>
      <c r="E29" s="460">
        <v>8</v>
      </c>
      <c r="F29" s="471">
        <v>1.3</v>
      </c>
      <c r="G29" s="471">
        <v>0.1</v>
      </c>
      <c r="H29" s="471">
        <v>6.9</v>
      </c>
      <c r="I29" s="471">
        <v>35</v>
      </c>
      <c r="J29" s="471">
        <f t="shared" si="17"/>
        <v>0.10400000000000001</v>
      </c>
      <c r="K29" s="471">
        <f t="shared" si="18"/>
        <v>8.0000000000000002E-3</v>
      </c>
      <c r="L29" s="471">
        <f t="shared" si="19"/>
        <v>0.55200000000000005</v>
      </c>
      <c r="M29" s="471">
        <f t="shared" si="20"/>
        <v>2.8000000000000003</v>
      </c>
      <c r="N29" s="458"/>
    </row>
    <row r="30" spans="1:14" ht="14.1" customHeight="1" x14ac:dyDescent="0.25">
      <c r="A30" s="460"/>
      <c r="B30" s="460" t="s">
        <v>37</v>
      </c>
      <c r="C30" s="467"/>
      <c r="D30" s="460">
        <v>2</v>
      </c>
      <c r="E30" s="460">
        <v>2</v>
      </c>
      <c r="F30" s="471">
        <v>0.8</v>
      </c>
      <c r="G30" s="471">
        <v>72.5</v>
      </c>
      <c r="H30" s="471">
        <v>1.3</v>
      </c>
      <c r="I30" s="471">
        <v>661</v>
      </c>
      <c r="J30" s="471">
        <f t="shared" si="17"/>
        <v>1.6E-2</v>
      </c>
      <c r="K30" s="471">
        <f t="shared" si="18"/>
        <v>1.45</v>
      </c>
      <c r="L30" s="471">
        <f t="shared" si="19"/>
        <v>2.6000000000000002E-2</v>
      </c>
      <c r="M30" s="471">
        <f t="shared" si="20"/>
        <v>13.22</v>
      </c>
      <c r="N30" s="458"/>
    </row>
    <row r="31" spans="1:14" ht="14.1" customHeight="1" x14ac:dyDescent="0.25">
      <c r="A31" s="23"/>
      <c r="B31" s="5" t="s">
        <v>38</v>
      </c>
      <c r="C31" s="467"/>
      <c r="D31" s="460">
        <v>2</v>
      </c>
      <c r="E31" s="460">
        <v>2</v>
      </c>
      <c r="F31" s="471">
        <v>0</v>
      </c>
      <c r="G31" s="471">
        <v>99.9</v>
      </c>
      <c r="H31" s="471">
        <v>0</v>
      </c>
      <c r="I31" s="471">
        <v>899</v>
      </c>
      <c r="J31" s="471">
        <f t="shared" si="17"/>
        <v>0</v>
      </c>
      <c r="K31" s="471">
        <f t="shared" si="18"/>
        <v>1.9980000000000002</v>
      </c>
      <c r="L31" s="471">
        <f t="shared" si="19"/>
        <v>0</v>
      </c>
      <c r="M31" s="471">
        <f t="shared" si="20"/>
        <v>17.98</v>
      </c>
      <c r="N31" s="458"/>
    </row>
    <row r="32" spans="1:14" ht="14.1" customHeight="1" x14ac:dyDescent="0.25">
      <c r="A32" s="14"/>
      <c r="B32" s="473" t="s">
        <v>85</v>
      </c>
      <c r="C32" s="474"/>
      <c r="D32" s="472">
        <v>12.5</v>
      </c>
      <c r="E32" s="472">
        <v>10.94</v>
      </c>
      <c r="F32" s="14">
        <v>12.7</v>
      </c>
      <c r="G32" s="472">
        <v>11.5</v>
      </c>
      <c r="H32" s="472">
        <v>0.7</v>
      </c>
      <c r="I32" s="472">
        <v>157</v>
      </c>
      <c r="J32" s="463">
        <f t="shared" si="17"/>
        <v>1.3893799999999998</v>
      </c>
      <c r="K32" s="463">
        <f t="shared" si="18"/>
        <v>1.2581</v>
      </c>
      <c r="L32" s="463">
        <f t="shared" si="19"/>
        <v>7.6579999999999995E-2</v>
      </c>
      <c r="M32" s="8">
        <f t="shared" si="20"/>
        <v>17.175799999999999</v>
      </c>
      <c r="N32" s="14"/>
    </row>
    <row r="33" spans="1:14" ht="14.1" customHeight="1" x14ac:dyDescent="0.25">
      <c r="A33" s="53">
        <v>63</v>
      </c>
      <c r="B33" s="10" t="s">
        <v>145</v>
      </c>
      <c r="C33" s="96">
        <v>70</v>
      </c>
      <c r="D33" s="79"/>
      <c r="E33" s="79"/>
      <c r="F33" s="79"/>
      <c r="G33" s="79"/>
      <c r="H33" s="79"/>
      <c r="I33" s="79"/>
      <c r="J33" s="76">
        <f>SUM(J34:J39)</f>
        <v>15.302259999999999</v>
      </c>
      <c r="K33" s="76">
        <f t="shared" ref="K33:M33" si="21">SUM(K34:K39)</f>
        <v>14.966699999999999</v>
      </c>
      <c r="L33" s="76">
        <f t="shared" si="21"/>
        <v>12.75666</v>
      </c>
      <c r="M33" s="76">
        <f t="shared" si="21"/>
        <v>246.8466</v>
      </c>
      <c r="N33" s="74">
        <v>0.9</v>
      </c>
    </row>
    <row r="34" spans="1:14" ht="14.1" customHeight="1" x14ac:dyDescent="0.25">
      <c r="A34" s="23"/>
      <c r="B34" s="5" t="s">
        <v>75</v>
      </c>
      <c r="C34" s="73"/>
      <c r="D34" s="75">
        <v>76</v>
      </c>
      <c r="E34" s="75">
        <v>69</v>
      </c>
      <c r="F34" s="80">
        <v>18.600000000000001</v>
      </c>
      <c r="G34" s="80">
        <v>16</v>
      </c>
      <c r="H34" s="80">
        <v>0</v>
      </c>
      <c r="I34" s="80">
        <v>218</v>
      </c>
      <c r="J34" s="88">
        <f>ABS(E34/100*F34)</f>
        <v>12.834</v>
      </c>
      <c r="K34" s="88">
        <f>ABS(E34/100*G34)</f>
        <v>11.04</v>
      </c>
      <c r="L34" s="88">
        <f>ABS(E34/100*H34)</f>
        <v>0</v>
      </c>
      <c r="M34" s="88">
        <f>ABS(E34/100*I34)</f>
        <v>150.41999999999999</v>
      </c>
      <c r="N34" s="75"/>
    </row>
    <row r="35" spans="1:14" ht="14.1" customHeight="1" x14ac:dyDescent="0.25">
      <c r="A35" s="23"/>
      <c r="B35" s="80" t="s">
        <v>56</v>
      </c>
      <c r="C35" s="97"/>
      <c r="D35" s="80">
        <v>10</v>
      </c>
      <c r="E35" s="80">
        <v>10</v>
      </c>
      <c r="F35" s="88">
        <v>7.7</v>
      </c>
      <c r="G35" s="88">
        <v>3</v>
      </c>
      <c r="H35" s="88">
        <v>50.1</v>
      </c>
      <c r="I35" s="88">
        <v>259</v>
      </c>
      <c r="J35" s="88">
        <f t="shared" ref="J35:J39" si="22">ABS(E35/100*F35)</f>
        <v>0.77</v>
      </c>
      <c r="K35" s="88">
        <f t="shared" ref="K35:K39" si="23">ABS(E35/100*G35)</f>
        <v>0.30000000000000004</v>
      </c>
      <c r="L35" s="88">
        <f t="shared" ref="L35:L39" si="24">ABS(E35/100*H35)</f>
        <v>5.0100000000000007</v>
      </c>
      <c r="M35" s="88">
        <f t="shared" ref="M35:M39" si="25">ABS(E35/100*I35)</f>
        <v>25.900000000000002</v>
      </c>
      <c r="N35" s="75"/>
    </row>
    <row r="36" spans="1:14" ht="14.1" customHeight="1" x14ac:dyDescent="0.25">
      <c r="A36" s="23"/>
      <c r="B36" s="80" t="s">
        <v>35</v>
      </c>
      <c r="C36" s="97"/>
      <c r="D36" s="80">
        <v>10</v>
      </c>
      <c r="E36" s="75">
        <v>8</v>
      </c>
      <c r="F36" s="88">
        <v>1.4</v>
      </c>
      <c r="G36" s="88">
        <v>0.2</v>
      </c>
      <c r="H36" s="88">
        <v>8.1999999999999993</v>
      </c>
      <c r="I36" s="88">
        <v>41</v>
      </c>
      <c r="J36" s="88">
        <f t="shared" si="22"/>
        <v>0.11199999999999999</v>
      </c>
      <c r="K36" s="88">
        <f t="shared" si="23"/>
        <v>1.6E-2</v>
      </c>
      <c r="L36" s="88">
        <f t="shared" si="24"/>
        <v>0.65599999999999992</v>
      </c>
      <c r="M36" s="88">
        <f t="shared" si="25"/>
        <v>3.2800000000000002</v>
      </c>
      <c r="N36" s="75"/>
    </row>
    <row r="37" spans="1:14" ht="14.1" customHeight="1" x14ac:dyDescent="0.25">
      <c r="A37" s="97"/>
      <c r="B37" s="80" t="s">
        <v>85</v>
      </c>
      <c r="C37" s="97"/>
      <c r="D37" s="80">
        <v>5</v>
      </c>
      <c r="E37" s="80">
        <v>4.38</v>
      </c>
      <c r="F37" s="75">
        <v>12.7</v>
      </c>
      <c r="G37" s="80">
        <v>11.5</v>
      </c>
      <c r="H37" s="80">
        <v>0.7</v>
      </c>
      <c r="I37" s="80">
        <v>157</v>
      </c>
      <c r="J37" s="88">
        <f t="shared" si="22"/>
        <v>0.55625999999999998</v>
      </c>
      <c r="K37" s="88">
        <f t="shared" si="23"/>
        <v>0.50370000000000004</v>
      </c>
      <c r="L37" s="88">
        <f t="shared" si="24"/>
        <v>3.0659999999999996E-2</v>
      </c>
      <c r="M37" s="88">
        <f t="shared" si="25"/>
        <v>6.8765999999999998</v>
      </c>
      <c r="N37" s="75"/>
    </row>
    <row r="38" spans="1:14" ht="14.1" customHeight="1" x14ac:dyDescent="0.25">
      <c r="A38" s="97"/>
      <c r="B38" s="5" t="s">
        <v>92</v>
      </c>
      <c r="C38" s="97"/>
      <c r="D38" s="80">
        <v>10</v>
      </c>
      <c r="E38" s="80">
        <v>10</v>
      </c>
      <c r="F38" s="75">
        <v>10.3</v>
      </c>
      <c r="G38" s="80">
        <v>1.1000000000000001</v>
      </c>
      <c r="H38" s="75">
        <v>70.599999999999994</v>
      </c>
      <c r="I38" s="80">
        <v>334</v>
      </c>
      <c r="J38" s="88">
        <f t="shared" si="22"/>
        <v>1.03</v>
      </c>
      <c r="K38" s="88">
        <f t="shared" si="23"/>
        <v>0.11000000000000001</v>
      </c>
      <c r="L38" s="88">
        <f t="shared" si="24"/>
        <v>7.06</v>
      </c>
      <c r="M38" s="88">
        <f t="shared" si="25"/>
        <v>33.4</v>
      </c>
      <c r="N38" s="75"/>
    </row>
    <row r="39" spans="1:14" ht="14.1" customHeight="1" x14ac:dyDescent="0.25">
      <c r="A39" s="97"/>
      <c r="B39" s="5" t="s">
        <v>38</v>
      </c>
      <c r="C39" s="97"/>
      <c r="D39" s="80">
        <v>3</v>
      </c>
      <c r="E39" s="80">
        <v>3</v>
      </c>
      <c r="F39" s="88">
        <v>0</v>
      </c>
      <c r="G39" s="598">
        <v>99.9</v>
      </c>
      <c r="H39" s="88">
        <v>0</v>
      </c>
      <c r="I39" s="82">
        <v>899</v>
      </c>
      <c r="J39" s="88">
        <f t="shared" si="22"/>
        <v>0</v>
      </c>
      <c r="K39" s="88">
        <f t="shared" si="23"/>
        <v>2.9969999999999999</v>
      </c>
      <c r="L39" s="88">
        <f t="shared" si="24"/>
        <v>0</v>
      </c>
      <c r="M39" s="88">
        <f t="shared" si="25"/>
        <v>26.97</v>
      </c>
      <c r="N39" s="75"/>
    </row>
    <row r="40" spans="1:14" ht="18" customHeight="1" x14ac:dyDescent="0.25">
      <c r="A40" s="590">
        <v>48</v>
      </c>
      <c r="B40" s="173" t="s">
        <v>231</v>
      </c>
      <c r="C40" s="546">
        <v>140</v>
      </c>
      <c r="D40" s="536"/>
      <c r="E40" s="536"/>
      <c r="F40" s="536"/>
      <c r="G40" s="536"/>
      <c r="H40" s="536"/>
      <c r="I40" s="536"/>
      <c r="J40" s="538">
        <f>SUM(J41:J44)</f>
        <v>2.6840000000000002</v>
      </c>
      <c r="K40" s="538">
        <f>SUM(K41:K44)</f>
        <v>3.177</v>
      </c>
      <c r="L40" s="538">
        <f>SUM(L41:L44)</f>
        <v>15.286</v>
      </c>
      <c r="M40" s="538">
        <f>SUM(M41:M44)</f>
        <v>100.78999999999999</v>
      </c>
      <c r="N40" s="534">
        <v>0.2</v>
      </c>
    </row>
    <row r="41" spans="1:14" ht="14.1" customHeight="1" x14ac:dyDescent="0.25">
      <c r="A41" s="537"/>
      <c r="B41" s="537" t="s">
        <v>73</v>
      </c>
      <c r="C41" s="547"/>
      <c r="D41" s="537">
        <v>185</v>
      </c>
      <c r="E41" s="537">
        <v>148</v>
      </c>
      <c r="F41" s="556">
        <v>1.5</v>
      </c>
      <c r="G41" s="556">
        <v>0.1</v>
      </c>
      <c r="H41" s="556">
        <v>8.8000000000000007</v>
      </c>
      <c r="I41" s="556">
        <v>42</v>
      </c>
      <c r="J41" s="551">
        <f>ABS(E41/100*F41)</f>
        <v>2.2199999999999998</v>
      </c>
      <c r="K41" s="28">
        <f>ABS(E41/100*G41)</f>
        <v>0.14799999999999999</v>
      </c>
      <c r="L41" s="28">
        <f>ABS(E41/100*H41)</f>
        <v>13.024000000000001</v>
      </c>
      <c r="M41" s="20">
        <f>ABS(E41/100*I41)</f>
        <v>62.16</v>
      </c>
      <c r="N41" s="535"/>
    </row>
    <row r="42" spans="1:14" ht="14.1" customHeight="1" x14ac:dyDescent="0.25">
      <c r="A42" s="547"/>
      <c r="B42" s="537" t="s">
        <v>55</v>
      </c>
      <c r="C42" s="547"/>
      <c r="D42" s="537">
        <v>5</v>
      </c>
      <c r="E42" s="537">
        <v>5</v>
      </c>
      <c r="F42" s="537">
        <v>4.8</v>
      </c>
      <c r="G42" s="537">
        <v>0</v>
      </c>
      <c r="H42" s="537">
        <v>19</v>
      </c>
      <c r="I42" s="535">
        <v>102</v>
      </c>
      <c r="J42" s="556">
        <f t="shared" ref="J42:J44" si="26">ABS(E42/100*F42)</f>
        <v>0.24</v>
      </c>
      <c r="K42" s="556">
        <f t="shared" ref="K42:K44" si="27">ABS(E42/100*G42)</f>
        <v>0</v>
      </c>
      <c r="L42" s="551">
        <f t="shared" ref="L42:L44" si="28">ABS(E42/100*H42)</f>
        <v>0.95000000000000007</v>
      </c>
      <c r="M42" s="556">
        <f t="shared" ref="M42:M44" si="29">ABS(E42/100*I42)</f>
        <v>5.1000000000000005</v>
      </c>
      <c r="N42" s="535"/>
    </row>
    <row r="43" spans="1:14" ht="14.1" customHeight="1" x14ac:dyDescent="0.25">
      <c r="A43" s="547"/>
      <c r="B43" s="537" t="s">
        <v>35</v>
      </c>
      <c r="C43" s="547"/>
      <c r="D43" s="537">
        <v>20</v>
      </c>
      <c r="E43" s="537">
        <v>16</v>
      </c>
      <c r="F43" s="556">
        <v>1.4</v>
      </c>
      <c r="G43" s="556">
        <v>0.2</v>
      </c>
      <c r="H43" s="556">
        <v>8.1999999999999993</v>
      </c>
      <c r="I43" s="556">
        <v>41</v>
      </c>
      <c r="J43" s="551">
        <f t="shared" si="26"/>
        <v>0.22399999999999998</v>
      </c>
      <c r="K43" s="28">
        <f t="shared" si="27"/>
        <v>3.2000000000000001E-2</v>
      </c>
      <c r="L43" s="28">
        <f t="shared" si="28"/>
        <v>1.3119999999999998</v>
      </c>
      <c r="M43" s="20">
        <f t="shared" si="29"/>
        <v>6.5600000000000005</v>
      </c>
      <c r="N43" s="535"/>
    </row>
    <row r="44" spans="1:14" ht="14.1" customHeight="1" x14ac:dyDescent="0.25">
      <c r="A44" s="547"/>
      <c r="B44" s="537" t="s">
        <v>38</v>
      </c>
      <c r="C44" s="547"/>
      <c r="D44" s="537">
        <v>3</v>
      </c>
      <c r="E44" s="537">
        <v>3</v>
      </c>
      <c r="F44" s="556">
        <v>0</v>
      </c>
      <c r="G44" s="26">
        <v>99.9</v>
      </c>
      <c r="H44" s="556">
        <v>0</v>
      </c>
      <c r="I44" s="551">
        <v>899</v>
      </c>
      <c r="J44" s="556">
        <f t="shared" si="26"/>
        <v>0</v>
      </c>
      <c r="K44" s="556">
        <f t="shared" si="27"/>
        <v>2.9969999999999999</v>
      </c>
      <c r="L44" s="556">
        <f t="shared" si="28"/>
        <v>0</v>
      </c>
      <c r="M44" s="556">
        <f t="shared" si="29"/>
        <v>26.97</v>
      </c>
      <c r="N44" s="535"/>
    </row>
    <row r="45" spans="1:14" ht="14.1" customHeight="1" x14ac:dyDescent="0.25">
      <c r="A45" s="1">
        <v>99</v>
      </c>
      <c r="B45" s="552" t="s">
        <v>46</v>
      </c>
      <c r="C45" s="1">
        <v>180</v>
      </c>
      <c r="D45" s="555"/>
      <c r="E45" s="555"/>
      <c r="F45" s="555"/>
      <c r="G45" s="555"/>
      <c r="H45" s="555"/>
      <c r="I45" s="555"/>
      <c r="J45" s="562">
        <f>SUM(J46:J48)</f>
        <v>0.23399999999999999</v>
      </c>
      <c r="K45" s="180">
        <f>SUM(K46:K48)</f>
        <v>0</v>
      </c>
      <c r="L45" s="180">
        <f>SUM(L46:L48)</f>
        <v>23.933999999999997</v>
      </c>
      <c r="M45" s="562">
        <f>SUM(M46:M48)</f>
        <v>97.47</v>
      </c>
      <c r="N45" s="550">
        <v>0.85</v>
      </c>
    </row>
    <row r="46" spans="1:14" ht="14.1" customHeight="1" x14ac:dyDescent="0.25">
      <c r="A46" s="4"/>
      <c r="B46" s="556" t="s">
        <v>99</v>
      </c>
      <c r="C46" s="4"/>
      <c r="D46" s="556">
        <v>18</v>
      </c>
      <c r="E46" s="556">
        <v>18</v>
      </c>
      <c r="F46" s="556">
        <v>1.3</v>
      </c>
      <c r="G46" s="556">
        <v>0</v>
      </c>
      <c r="H46" s="556">
        <v>49.8</v>
      </c>
      <c r="I46" s="556">
        <v>209</v>
      </c>
      <c r="J46" s="556">
        <f t="shared" ref="J46:J47" si="30">ABS(E46/100*F46)</f>
        <v>0.23399999999999999</v>
      </c>
      <c r="K46" s="556">
        <f t="shared" ref="K46:K47" si="31">ABS(E46/100*G46)</f>
        <v>0</v>
      </c>
      <c r="L46" s="556">
        <f t="shared" ref="L46:L47" si="32">ABS(E46/100*H46)</f>
        <v>8.9639999999999986</v>
      </c>
      <c r="M46" s="551">
        <f t="shared" ref="M46:M47" si="33">ABS(E46/100*I46)</f>
        <v>37.619999999999997</v>
      </c>
      <c r="N46" s="551"/>
    </row>
    <row r="47" spans="1:14" ht="14.1" customHeight="1" x14ac:dyDescent="0.25">
      <c r="A47" s="4"/>
      <c r="B47" s="556" t="s">
        <v>47</v>
      </c>
      <c r="C47" s="4"/>
      <c r="D47" s="556">
        <v>15</v>
      </c>
      <c r="E47" s="556">
        <v>15</v>
      </c>
      <c r="F47" s="556">
        <v>0</v>
      </c>
      <c r="G47" s="556">
        <v>0</v>
      </c>
      <c r="H47" s="556">
        <v>99.8</v>
      </c>
      <c r="I47" s="556">
        <v>399</v>
      </c>
      <c r="J47" s="556">
        <f t="shared" si="30"/>
        <v>0</v>
      </c>
      <c r="K47" s="556">
        <f t="shared" si="31"/>
        <v>0</v>
      </c>
      <c r="L47" s="556">
        <f t="shared" si="32"/>
        <v>14.969999999999999</v>
      </c>
      <c r="M47" s="551">
        <f t="shared" si="33"/>
        <v>59.849999999999994</v>
      </c>
      <c r="N47" s="551"/>
    </row>
    <row r="48" spans="1:14" ht="14.1" customHeight="1" x14ac:dyDescent="0.25">
      <c r="A48" s="554"/>
      <c r="B48" s="541" t="s">
        <v>48</v>
      </c>
      <c r="C48" s="105"/>
      <c r="D48" s="541">
        <v>0.05</v>
      </c>
      <c r="E48" s="541">
        <v>0.05</v>
      </c>
      <c r="F48" s="541"/>
      <c r="G48" s="105"/>
      <c r="H48" s="105"/>
      <c r="I48" s="105"/>
      <c r="J48" s="8"/>
      <c r="K48" s="543"/>
      <c r="L48" s="543"/>
      <c r="M48" s="8"/>
      <c r="N48" s="29"/>
    </row>
    <row r="49" spans="1:14" ht="14.1" customHeight="1" x14ac:dyDescent="0.25">
      <c r="A49" s="107"/>
      <c r="B49" s="108" t="s">
        <v>49</v>
      </c>
      <c r="C49" s="54">
        <v>50</v>
      </c>
      <c r="D49" s="94">
        <v>50</v>
      </c>
      <c r="E49" s="94">
        <v>50</v>
      </c>
      <c r="F49" s="129">
        <v>7.9</v>
      </c>
      <c r="G49" s="109">
        <v>1</v>
      </c>
      <c r="H49" s="109">
        <v>48.3</v>
      </c>
      <c r="I49" s="94">
        <v>235</v>
      </c>
      <c r="J49" s="95">
        <f>ABS(E49/100*F49)</f>
        <v>3.95</v>
      </c>
      <c r="K49" s="95">
        <f>ABS(E49/100*G49)</f>
        <v>0.5</v>
      </c>
      <c r="L49" s="95">
        <f>ABS(E49/100*H49)</f>
        <v>24.15</v>
      </c>
      <c r="M49" s="103">
        <f>ABS(E49/100*I49)</f>
        <v>117.5</v>
      </c>
      <c r="N49" s="54"/>
    </row>
    <row r="50" spans="1:14" ht="14.1" customHeight="1" x14ac:dyDescent="0.25">
      <c r="A50" s="158"/>
      <c r="B50" s="120" t="s">
        <v>50</v>
      </c>
      <c r="C50" s="652"/>
      <c r="D50" s="653"/>
      <c r="E50" s="653"/>
      <c r="F50" s="653"/>
      <c r="G50" s="653"/>
      <c r="H50" s="653"/>
      <c r="I50" s="654"/>
      <c r="J50" s="159">
        <f>SUM(J45+J40+J33+J24+J49)</f>
        <v>26.336639999999999</v>
      </c>
      <c r="K50" s="392">
        <f>SUM(K45+K40+K33+K24+K49)</f>
        <v>26.127800000000001</v>
      </c>
      <c r="L50" s="392">
        <f>SUM(L45+L40+L33+L24+L49)</f>
        <v>93.58923999999999</v>
      </c>
      <c r="M50" s="120">
        <f>SUM(M45+M40+M33+M24+M49)</f>
        <v>717.04239999999993</v>
      </c>
      <c r="N50" s="160"/>
    </row>
    <row r="51" spans="1:14" ht="14.1" customHeight="1" x14ac:dyDescent="0.25">
      <c r="A51" s="694" t="s">
        <v>51</v>
      </c>
      <c r="B51" s="695"/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6"/>
    </row>
    <row r="52" spans="1:14" ht="14.1" customHeight="1" x14ac:dyDescent="0.25">
      <c r="A52" s="72">
        <v>89</v>
      </c>
      <c r="B52" s="182" t="s">
        <v>146</v>
      </c>
      <c r="C52" s="96">
        <v>100</v>
      </c>
      <c r="D52" s="79"/>
      <c r="E52" s="79"/>
      <c r="F52" s="79"/>
      <c r="G52" s="79"/>
      <c r="H52" s="79"/>
      <c r="I52" s="74"/>
      <c r="J52" s="71">
        <f>SUM(J53:J59)</f>
        <v>7.3406600000000006</v>
      </c>
      <c r="K52" s="71">
        <f t="shared" ref="K52:M52" si="34">SUM(K53:K59)</f>
        <v>11.5801</v>
      </c>
      <c r="L52" s="71">
        <f t="shared" si="34"/>
        <v>47.814659999999996</v>
      </c>
      <c r="M52" s="71">
        <f t="shared" si="34"/>
        <v>325.46460000000002</v>
      </c>
      <c r="N52" s="74">
        <v>0.49</v>
      </c>
    </row>
    <row r="53" spans="1:14" ht="14.1" customHeight="1" x14ac:dyDescent="0.25">
      <c r="A53" s="73"/>
      <c r="B53" s="18" t="s">
        <v>92</v>
      </c>
      <c r="C53" s="97"/>
      <c r="D53" s="80">
        <v>50</v>
      </c>
      <c r="E53" s="80">
        <v>50</v>
      </c>
      <c r="F53" s="80">
        <v>10.3</v>
      </c>
      <c r="G53" s="80">
        <v>1.1000000000000001</v>
      </c>
      <c r="H53" s="80">
        <v>70.599999999999994</v>
      </c>
      <c r="I53" s="80">
        <v>334</v>
      </c>
      <c r="J53" s="88">
        <f>ABS(E53/100*F53)</f>
        <v>5.15</v>
      </c>
      <c r="K53" s="88">
        <f>ABS(E53/100*G53)</f>
        <v>0.55000000000000004</v>
      </c>
      <c r="L53" s="88">
        <f>ABS(E53/100*H53)</f>
        <v>35.299999999999997</v>
      </c>
      <c r="M53" s="88">
        <f>ABS(E53/100*I53)</f>
        <v>167</v>
      </c>
      <c r="N53" s="75"/>
    </row>
    <row r="54" spans="1:14" ht="14.1" customHeight="1" x14ac:dyDescent="0.25">
      <c r="A54" s="73"/>
      <c r="B54" s="18" t="s">
        <v>85</v>
      </c>
      <c r="C54" s="97"/>
      <c r="D54" s="80">
        <v>5</v>
      </c>
      <c r="E54" s="80">
        <v>4.38</v>
      </c>
      <c r="F54" s="75">
        <v>12.7</v>
      </c>
      <c r="G54" s="80">
        <v>11.5</v>
      </c>
      <c r="H54" s="80">
        <v>0.7</v>
      </c>
      <c r="I54" s="80">
        <v>157</v>
      </c>
      <c r="J54" s="88">
        <f t="shared" ref="J54:J59" si="35">ABS(E54/100*F54)</f>
        <v>0.55625999999999998</v>
      </c>
      <c r="K54" s="88">
        <f t="shared" ref="K54:K59" si="36">ABS(E54/100*G54)</f>
        <v>0.50370000000000004</v>
      </c>
      <c r="L54" s="88">
        <f t="shared" ref="L54:L59" si="37">ABS(E54/100*H54)</f>
        <v>3.0659999999999996E-2</v>
      </c>
      <c r="M54" s="88">
        <f t="shared" ref="M54:M59" si="38">ABS(E54/100*I54)</f>
        <v>6.8765999999999998</v>
      </c>
      <c r="N54" s="75"/>
    </row>
    <row r="55" spans="1:14" ht="14.1" customHeight="1" x14ac:dyDescent="0.25">
      <c r="A55" s="73"/>
      <c r="B55" s="18" t="s">
        <v>41</v>
      </c>
      <c r="C55" s="97"/>
      <c r="D55" s="80">
        <v>50</v>
      </c>
      <c r="E55" s="80">
        <v>50</v>
      </c>
      <c r="F55" s="82">
        <v>2.9</v>
      </c>
      <c r="G55" s="88">
        <v>3.2</v>
      </c>
      <c r="H55" s="82">
        <v>4.7</v>
      </c>
      <c r="I55" s="88">
        <v>60</v>
      </c>
      <c r="J55" s="88">
        <f t="shared" si="35"/>
        <v>1.45</v>
      </c>
      <c r="K55" s="88">
        <f t="shared" si="36"/>
        <v>1.6</v>
      </c>
      <c r="L55" s="88">
        <f t="shared" si="37"/>
        <v>2.35</v>
      </c>
      <c r="M55" s="88">
        <f t="shared" si="38"/>
        <v>30</v>
      </c>
      <c r="N55" s="75"/>
    </row>
    <row r="56" spans="1:14" ht="14.1" customHeight="1" x14ac:dyDescent="0.25">
      <c r="A56" s="73"/>
      <c r="B56" s="18" t="s">
        <v>98</v>
      </c>
      <c r="C56" s="97"/>
      <c r="D56" s="80">
        <v>1.2</v>
      </c>
      <c r="E56" s="80">
        <v>1.2</v>
      </c>
      <c r="F56" s="80">
        <v>12.7</v>
      </c>
      <c r="G56" s="80">
        <v>2.7</v>
      </c>
      <c r="H56" s="80">
        <v>8.5</v>
      </c>
      <c r="I56" s="80">
        <v>109</v>
      </c>
      <c r="J56" s="88">
        <f t="shared" si="35"/>
        <v>0.15240000000000001</v>
      </c>
      <c r="K56" s="88">
        <f t="shared" si="36"/>
        <v>3.2400000000000005E-2</v>
      </c>
      <c r="L56" s="88">
        <f t="shared" si="37"/>
        <v>0.10200000000000001</v>
      </c>
      <c r="M56" s="88">
        <f t="shared" si="38"/>
        <v>1.3080000000000001</v>
      </c>
      <c r="N56" s="75"/>
    </row>
    <row r="57" spans="1:14" ht="14.1" customHeight="1" x14ac:dyDescent="0.25">
      <c r="A57" s="73"/>
      <c r="B57" s="18" t="s">
        <v>60</v>
      </c>
      <c r="C57" s="97"/>
      <c r="D57" s="80">
        <v>10</v>
      </c>
      <c r="E57" s="80">
        <v>10</v>
      </c>
      <c r="F57" s="88">
        <v>0</v>
      </c>
      <c r="G57" s="88">
        <v>0</v>
      </c>
      <c r="H57" s="88">
        <v>99.8</v>
      </c>
      <c r="I57" s="88">
        <v>399</v>
      </c>
      <c r="J57" s="88">
        <f t="shared" si="35"/>
        <v>0</v>
      </c>
      <c r="K57" s="88">
        <f t="shared" si="36"/>
        <v>0</v>
      </c>
      <c r="L57" s="88">
        <f t="shared" si="37"/>
        <v>9.98</v>
      </c>
      <c r="M57" s="88">
        <f t="shared" si="38"/>
        <v>39.900000000000006</v>
      </c>
      <c r="N57" s="75"/>
    </row>
    <row r="58" spans="1:14" ht="14.1" customHeight="1" x14ac:dyDescent="0.25">
      <c r="A58" s="80"/>
      <c r="B58" s="80" t="s">
        <v>37</v>
      </c>
      <c r="C58" s="97"/>
      <c r="D58" s="80">
        <v>4</v>
      </c>
      <c r="E58" s="80">
        <v>4</v>
      </c>
      <c r="F58" s="88">
        <v>0.8</v>
      </c>
      <c r="G58" s="88">
        <v>72.5</v>
      </c>
      <c r="H58" s="88">
        <v>1.3</v>
      </c>
      <c r="I58" s="88">
        <v>661</v>
      </c>
      <c r="J58" s="88">
        <f t="shared" si="35"/>
        <v>3.2000000000000001E-2</v>
      </c>
      <c r="K58" s="88">
        <f t="shared" si="36"/>
        <v>2.9</v>
      </c>
      <c r="L58" s="88">
        <f t="shared" si="37"/>
        <v>5.2000000000000005E-2</v>
      </c>
      <c r="M58" s="88">
        <f t="shared" si="38"/>
        <v>26.44</v>
      </c>
      <c r="N58" s="75"/>
    </row>
    <row r="59" spans="1:14" ht="14.1" customHeight="1" x14ac:dyDescent="0.25">
      <c r="A59" s="80"/>
      <c r="B59" s="80" t="s">
        <v>38</v>
      </c>
      <c r="C59" s="97"/>
      <c r="D59" s="80">
        <v>6</v>
      </c>
      <c r="E59" s="80">
        <v>6</v>
      </c>
      <c r="F59" s="88">
        <v>0</v>
      </c>
      <c r="G59" s="26">
        <v>99.9</v>
      </c>
      <c r="H59" s="88">
        <v>0</v>
      </c>
      <c r="I59" s="82">
        <v>899</v>
      </c>
      <c r="J59" s="88">
        <f t="shared" si="35"/>
        <v>0</v>
      </c>
      <c r="K59" s="88">
        <f t="shared" si="36"/>
        <v>5.9939999999999998</v>
      </c>
      <c r="L59" s="88">
        <f t="shared" si="37"/>
        <v>0</v>
      </c>
      <c r="M59" s="88">
        <f t="shared" si="38"/>
        <v>53.94</v>
      </c>
      <c r="N59" s="75"/>
    </row>
    <row r="60" spans="1:14" ht="19.5" customHeight="1" x14ac:dyDescent="0.25">
      <c r="A60" s="140">
        <v>5</v>
      </c>
      <c r="B60" s="11" t="s">
        <v>204</v>
      </c>
      <c r="C60" s="72">
        <v>100</v>
      </c>
      <c r="D60" s="74"/>
      <c r="E60" s="74"/>
      <c r="F60" s="74"/>
      <c r="G60" s="74"/>
      <c r="H60" s="74"/>
      <c r="I60" s="74"/>
      <c r="J60" s="71">
        <f>SUM(J61:J64)</f>
        <v>1.2000000000000002</v>
      </c>
      <c r="K60" s="540">
        <f t="shared" ref="K60:M60" si="39">SUM(K61:K64)</f>
        <v>1.2390000000000003</v>
      </c>
      <c r="L60" s="540">
        <f t="shared" si="39"/>
        <v>13.432000000000002</v>
      </c>
      <c r="M60" s="540">
        <f t="shared" si="39"/>
        <v>71.75</v>
      </c>
      <c r="N60" s="74">
        <v>1.5</v>
      </c>
    </row>
    <row r="61" spans="1:14" ht="15" customHeight="1" x14ac:dyDescent="0.25">
      <c r="A61" s="142"/>
      <c r="B61" s="5" t="s">
        <v>38</v>
      </c>
      <c r="C61" s="549"/>
      <c r="D61" s="535">
        <v>1</v>
      </c>
      <c r="E61" s="537">
        <v>1</v>
      </c>
      <c r="F61" s="556">
        <v>0</v>
      </c>
      <c r="G61" s="556">
        <v>99.9</v>
      </c>
      <c r="H61" s="556">
        <v>0</v>
      </c>
      <c r="I61" s="556">
        <v>899</v>
      </c>
      <c r="J61" s="556">
        <f t="shared" ref="J61" si="40">ABS(E61/100*F61)</f>
        <v>0</v>
      </c>
      <c r="K61" s="556">
        <f t="shared" ref="K61" si="41">ABS(E61/100*G61)</f>
        <v>0.99900000000000011</v>
      </c>
      <c r="L61" s="556">
        <f t="shared" ref="L61" si="42">ABS(E61/100*H61)</f>
        <v>0</v>
      </c>
      <c r="M61" s="556">
        <f t="shared" ref="M61" si="43">ABS(E61/100*I61)</f>
        <v>8.99</v>
      </c>
      <c r="N61" s="535"/>
    </row>
    <row r="62" spans="1:14" ht="15" customHeight="1" x14ac:dyDescent="0.25">
      <c r="A62" s="142"/>
      <c r="B62" s="143" t="s">
        <v>123</v>
      </c>
      <c r="C62" s="212"/>
      <c r="D62" s="203">
        <v>50</v>
      </c>
      <c r="E62" s="204">
        <v>40</v>
      </c>
      <c r="F62" s="204">
        <v>0.4</v>
      </c>
      <c r="G62" s="204">
        <v>0.4</v>
      </c>
      <c r="H62" s="204">
        <v>9.8000000000000007</v>
      </c>
      <c r="I62" s="204">
        <v>47</v>
      </c>
      <c r="J62" s="217">
        <f t="shared" ref="J62" si="44">ABS(E62/100*F62)</f>
        <v>0.16000000000000003</v>
      </c>
      <c r="K62" s="217">
        <f t="shared" ref="K62" si="45">ABS(E62/100*G62)</f>
        <v>0.16000000000000003</v>
      </c>
      <c r="L62" s="217">
        <f t="shared" ref="L62" si="46">ABS(E62/100*H62)</f>
        <v>3.9200000000000004</v>
      </c>
      <c r="M62" s="217">
        <f t="shared" ref="M62" si="47">ABS(E62/100*I62)</f>
        <v>18.8</v>
      </c>
      <c r="N62" s="203"/>
    </row>
    <row r="63" spans="1:14" ht="13.5" customHeight="1" x14ac:dyDescent="0.25">
      <c r="A63" s="142"/>
      <c r="B63" s="143" t="s">
        <v>60</v>
      </c>
      <c r="C63" s="212"/>
      <c r="D63" s="203">
        <v>4</v>
      </c>
      <c r="E63" s="203">
        <v>4</v>
      </c>
      <c r="F63" s="217">
        <v>0</v>
      </c>
      <c r="G63" s="217">
        <v>0</v>
      </c>
      <c r="H63" s="217">
        <v>99.8</v>
      </c>
      <c r="I63" s="217">
        <v>399</v>
      </c>
      <c r="J63" s="214">
        <f>ABS(E63/100*F63)</f>
        <v>0</v>
      </c>
      <c r="K63" s="28">
        <f>ABS(E63/100*G63)</f>
        <v>0</v>
      </c>
      <c r="L63" s="28">
        <f>ABS(E63/100*H63)</f>
        <v>3.992</v>
      </c>
      <c r="M63" s="20">
        <f>ABS(E63/100*I63)</f>
        <v>15.96</v>
      </c>
      <c r="N63" s="203"/>
    </row>
    <row r="64" spans="1:14" ht="14.1" customHeight="1" x14ac:dyDescent="0.25">
      <c r="A64" s="142"/>
      <c r="B64" s="143" t="s">
        <v>36</v>
      </c>
      <c r="C64" s="73"/>
      <c r="D64" s="75">
        <v>100</v>
      </c>
      <c r="E64" s="75">
        <v>80</v>
      </c>
      <c r="F64" s="88">
        <v>1.3</v>
      </c>
      <c r="G64" s="88">
        <v>0.1</v>
      </c>
      <c r="H64" s="88">
        <v>6.9</v>
      </c>
      <c r="I64" s="88">
        <v>35</v>
      </c>
      <c r="J64" s="88">
        <f>ABS(E64/100*F64)</f>
        <v>1.04</v>
      </c>
      <c r="K64" s="88">
        <f>ABS(E64/100*G64)</f>
        <v>8.0000000000000016E-2</v>
      </c>
      <c r="L64" s="82">
        <f>ABS(E64/100*H64)</f>
        <v>5.5200000000000005</v>
      </c>
      <c r="M64" s="88">
        <f>ABS(E64/100*I64)</f>
        <v>28</v>
      </c>
      <c r="N64" s="75"/>
    </row>
    <row r="65" spans="1:14" ht="14.1" customHeight="1" x14ac:dyDescent="0.25">
      <c r="A65" s="620">
        <v>95</v>
      </c>
      <c r="B65" s="623" t="s">
        <v>286</v>
      </c>
      <c r="C65" s="620">
        <v>200</v>
      </c>
      <c r="D65" s="624">
        <v>200</v>
      </c>
      <c r="E65" s="624">
        <v>200</v>
      </c>
      <c r="F65" s="625">
        <v>0.5</v>
      </c>
      <c r="G65" s="624">
        <v>0.1</v>
      </c>
      <c r="H65" s="624">
        <v>10.1</v>
      </c>
      <c r="I65" s="624">
        <v>46</v>
      </c>
      <c r="J65" s="626">
        <v>0.5</v>
      </c>
      <c r="K65" s="626">
        <v>0.1</v>
      </c>
      <c r="L65" s="626">
        <v>10.1</v>
      </c>
      <c r="M65" s="626">
        <v>46</v>
      </c>
      <c r="N65" s="624">
        <v>24</v>
      </c>
    </row>
    <row r="66" spans="1:14" ht="24.75" customHeight="1" x14ac:dyDescent="0.25">
      <c r="A66" s="282"/>
      <c r="B66" s="157" t="s">
        <v>61</v>
      </c>
      <c r="C66" s="652"/>
      <c r="D66" s="653"/>
      <c r="E66" s="653"/>
      <c r="F66" s="653"/>
      <c r="G66" s="653"/>
      <c r="H66" s="653"/>
      <c r="I66" s="654"/>
      <c r="J66" s="120">
        <f>ABS(J65+J60+J52)</f>
        <v>9.0406600000000008</v>
      </c>
      <c r="K66" s="120">
        <f>ABS(K65+K60+K52)</f>
        <v>12.9191</v>
      </c>
      <c r="L66" s="120">
        <f>ABS(L65+L60+L52)</f>
        <v>71.34666</v>
      </c>
      <c r="M66" s="120">
        <f>ABS(M65+M60+M52)</f>
        <v>443.21460000000002</v>
      </c>
      <c r="N66" s="160"/>
    </row>
    <row r="67" spans="1:14" ht="14.1" customHeight="1" x14ac:dyDescent="0.25">
      <c r="A67" s="690" t="s">
        <v>62</v>
      </c>
      <c r="B67" s="691"/>
      <c r="C67" s="691"/>
      <c r="D67" s="691"/>
      <c r="E67" s="691"/>
      <c r="F67" s="691"/>
      <c r="G67" s="691"/>
      <c r="H67" s="691"/>
      <c r="I67" s="691"/>
      <c r="J67" s="691"/>
      <c r="K67" s="691"/>
      <c r="L67" s="691"/>
      <c r="M67" s="691"/>
      <c r="N67" s="692"/>
    </row>
    <row r="68" spans="1:14" ht="14.1" customHeight="1" x14ac:dyDescent="0.25">
      <c r="A68" s="54">
        <v>105</v>
      </c>
      <c r="B68" s="112" t="s">
        <v>63</v>
      </c>
      <c r="C68" s="158">
        <v>180</v>
      </c>
      <c r="D68" s="139">
        <v>180</v>
      </c>
      <c r="E68" s="139">
        <v>180</v>
      </c>
      <c r="F68" s="116">
        <v>2.9</v>
      </c>
      <c r="G68" s="139">
        <v>2.5</v>
      </c>
      <c r="H68" s="139">
        <v>4</v>
      </c>
      <c r="I68" s="139">
        <v>53</v>
      </c>
      <c r="J68" s="103">
        <f>ABS(E68/100*F68)</f>
        <v>5.22</v>
      </c>
      <c r="K68" s="103">
        <f>ABS(E68/100*G68)</f>
        <v>4.5</v>
      </c>
      <c r="L68" s="103">
        <f>ABS(E68/100*H68)</f>
        <v>7.2</v>
      </c>
      <c r="M68" s="103">
        <f>ABS(E68/100*I68)</f>
        <v>95.4</v>
      </c>
      <c r="N68" s="139">
        <v>1.4</v>
      </c>
    </row>
    <row r="69" spans="1:14" ht="14.1" customHeight="1" x14ac:dyDescent="0.25">
      <c r="A69" s="139"/>
      <c r="B69" s="112" t="s">
        <v>104</v>
      </c>
      <c r="C69" s="54">
        <v>60</v>
      </c>
      <c r="D69" s="367">
        <v>60</v>
      </c>
      <c r="E69" s="367">
        <v>60</v>
      </c>
      <c r="F69" s="396">
        <v>0.5</v>
      </c>
      <c r="G69" s="393">
        <v>0</v>
      </c>
      <c r="H69" s="393">
        <v>80</v>
      </c>
      <c r="I69" s="393">
        <v>324</v>
      </c>
      <c r="J69" s="55">
        <f t="shared" ref="J69" si="48">ABS(E69/100*F69)</f>
        <v>0.3</v>
      </c>
      <c r="K69" s="55">
        <f t="shared" ref="K69" si="49">ABS(E69/100*G69)</f>
        <v>0</v>
      </c>
      <c r="L69" s="55">
        <f t="shared" ref="L69" si="50">ABS(E69/100*H69)</f>
        <v>48</v>
      </c>
      <c r="M69" s="55">
        <f t="shared" ref="M69" si="51">ABS(E69/100*I69)</f>
        <v>194.4</v>
      </c>
      <c r="N69" s="393"/>
    </row>
    <row r="70" spans="1:14" ht="14.1" customHeight="1" x14ac:dyDescent="0.25">
      <c r="A70" s="139"/>
      <c r="B70" s="112" t="s">
        <v>64</v>
      </c>
      <c r="C70" s="158">
        <v>85</v>
      </c>
      <c r="D70" s="139">
        <v>85</v>
      </c>
      <c r="E70" s="139">
        <v>85</v>
      </c>
      <c r="F70" s="116">
        <v>0.4</v>
      </c>
      <c r="G70" s="139">
        <v>0.4</v>
      </c>
      <c r="H70" s="139">
        <v>9.8000000000000007</v>
      </c>
      <c r="I70" s="139">
        <v>47</v>
      </c>
      <c r="J70" s="103">
        <f t="shared" ref="J70" si="52">ABS(E70/100*F70)</f>
        <v>0.34</v>
      </c>
      <c r="K70" s="103">
        <f t="shared" ref="K70" si="53">ABS(E70/100*G70)</f>
        <v>0.34</v>
      </c>
      <c r="L70" s="103">
        <f t="shared" ref="L70" si="54">ABS(E70/100*H70)</f>
        <v>8.33</v>
      </c>
      <c r="M70" s="103">
        <f t="shared" ref="M70" si="55">ABS(E70/100*I70)</f>
        <v>39.949999999999996</v>
      </c>
      <c r="N70" s="139">
        <v>3.75</v>
      </c>
    </row>
    <row r="71" spans="1:14" ht="14.1" customHeight="1" x14ac:dyDescent="0.25">
      <c r="A71" s="139"/>
      <c r="B71" s="159" t="s">
        <v>65</v>
      </c>
      <c r="C71" s="153"/>
      <c r="D71" s="162"/>
      <c r="E71" s="162"/>
      <c r="F71" s="162"/>
      <c r="G71" s="162"/>
      <c r="H71" s="162"/>
      <c r="I71" s="160"/>
      <c r="J71" s="174">
        <f>SUM(J68:J70)</f>
        <v>5.8599999999999994</v>
      </c>
      <c r="K71" s="174">
        <f t="shared" ref="K71:M71" si="56">SUM(K68:K70)</f>
        <v>4.84</v>
      </c>
      <c r="L71" s="174">
        <f t="shared" si="56"/>
        <v>63.53</v>
      </c>
      <c r="M71" s="120">
        <f t="shared" si="56"/>
        <v>329.75</v>
      </c>
      <c r="N71" s="160"/>
    </row>
    <row r="72" spans="1:14" ht="14.1" customHeight="1" x14ac:dyDescent="0.25">
      <c r="A72" s="139"/>
      <c r="B72" s="242" t="s">
        <v>181</v>
      </c>
      <c r="C72" s="158">
        <v>6</v>
      </c>
      <c r="D72" s="139">
        <v>6</v>
      </c>
      <c r="E72" s="139">
        <v>6</v>
      </c>
      <c r="F72" s="158"/>
      <c r="G72" s="158"/>
      <c r="H72" s="158"/>
      <c r="I72" s="119"/>
      <c r="J72" s="120"/>
      <c r="K72" s="120"/>
      <c r="L72" s="120"/>
      <c r="M72" s="159"/>
      <c r="N72" s="139"/>
    </row>
    <row r="73" spans="1:14" ht="14.1" customHeight="1" x14ac:dyDescent="0.25">
      <c r="A73" s="139"/>
      <c r="B73" s="159" t="s">
        <v>66</v>
      </c>
      <c r="C73" s="652"/>
      <c r="D73" s="653"/>
      <c r="E73" s="653"/>
      <c r="F73" s="653"/>
      <c r="G73" s="653"/>
      <c r="H73" s="653"/>
      <c r="I73" s="654"/>
      <c r="J73" s="120">
        <f>ABS(J71+J66+J50+J22)</f>
        <v>68.269559999999998</v>
      </c>
      <c r="K73" s="120">
        <f>ABS(K71+K66+K50+K22)</f>
        <v>68.035600000000002</v>
      </c>
      <c r="L73" s="120">
        <f>ABS(L71+L66+L50+L22)</f>
        <v>310.15156000000002</v>
      </c>
      <c r="M73" s="120">
        <f>ABS(M71+M66+M50+M22)</f>
        <v>2149.7035999999998</v>
      </c>
      <c r="N73" s="160"/>
    </row>
  </sheetData>
  <mergeCells count="21">
    <mergeCell ref="A1:N1"/>
    <mergeCell ref="A2:C2"/>
    <mergeCell ref="D2:H2"/>
    <mergeCell ref="I2:K2"/>
    <mergeCell ref="L2:O2"/>
    <mergeCell ref="C22:I22"/>
    <mergeCell ref="A23:N23"/>
    <mergeCell ref="A3:C3"/>
    <mergeCell ref="D3:H3"/>
    <mergeCell ref="I3:K3"/>
    <mergeCell ref="L3:N3"/>
    <mergeCell ref="A4:N4"/>
    <mergeCell ref="F5:H5"/>
    <mergeCell ref="J5:L5"/>
    <mergeCell ref="A6:E6"/>
    <mergeCell ref="A7:N7"/>
    <mergeCell ref="A51:N51"/>
    <mergeCell ref="C66:I66"/>
    <mergeCell ref="A67:N67"/>
    <mergeCell ref="C73:I73"/>
    <mergeCell ref="C50:I50"/>
  </mergeCells>
  <pageMargins left="0.25" right="0.25" top="0.28125" bottom="0.75" header="0.3" footer="0.3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Layout" workbookViewId="0">
      <selection activeCell="H20" sqref="H20"/>
    </sheetView>
  </sheetViews>
  <sheetFormatPr defaultRowHeight="14.1" customHeight="1" x14ac:dyDescent="0.25"/>
  <cols>
    <col min="1" max="1" width="4.7109375" style="135" customWidth="1"/>
    <col min="2" max="2" width="22.140625" style="135" customWidth="1"/>
    <col min="3" max="4" width="7" style="135" customWidth="1"/>
    <col min="5" max="6" width="7.5703125" style="135" customWidth="1"/>
    <col min="7" max="7" width="7" style="135" customWidth="1"/>
    <col min="8" max="8" width="6.7109375" style="135" customWidth="1"/>
    <col min="9" max="9" width="12.85546875" style="135" customWidth="1"/>
    <col min="10" max="10" width="8.42578125" style="135" customWidth="1"/>
    <col min="11" max="11" width="9.28515625" style="135" customWidth="1"/>
    <col min="12" max="12" width="9" style="135" customWidth="1"/>
    <col min="13" max="13" width="9.5703125" style="135" customWidth="1"/>
    <col min="14" max="14" width="10.85546875" style="135" customWidth="1"/>
    <col min="15" max="16384" width="9.140625" style="135"/>
  </cols>
  <sheetData>
    <row r="1" spans="1:15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188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148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27.75" customHeight="1" x14ac:dyDescent="0.25">
      <c r="A8" s="140">
        <v>24</v>
      </c>
      <c r="B8" s="104" t="s">
        <v>268</v>
      </c>
      <c r="C8" s="72">
        <v>200</v>
      </c>
      <c r="D8" s="74"/>
      <c r="E8" s="74"/>
      <c r="F8" s="74"/>
      <c r="G8" s="74"/>
      <c r="H8" s="74"/>
      <c r="I8" s="74"/>
      <c r="J8" s="71">
        <f>SUM(J9:J12)</f>
        <v>7.524</v>
      </c>
      <c r="K8" s="71">
        <f t="shared" ref="K8:M8" si="0">SUM(K9:K12)</f>
        <v>7.8000000000000007</v>
      </c>
      <c r="L8" s="71">
        <f t="shared" si="0"/>
        <v>26.354000000000006</v>
      </c>
      <c r="M8" s="71">
        <f t="shared" si="0"/>
        <v>206.77999999999997</v>
      </c>
      <c r="N8" s="74">
        <v>0.4</v>
      </c>
    </row>
    <row r="9" spans="1:15" ht="14.1" customHeight="1" x14ac:dyDescent="0.25">
      <c r="A9" s="142"/>
      <c r="B9" s="143" t="s">
        <v>269</v>
      </c>
      <c r="C9" s="73"/>
      <c r="D9" s="75">
        <v>25</v>
      </c>
      <c r="E9" s="75">
        <v>25</v>
      </c>
      <c r="F9" s="80">
        <v>12.6</v>
      </c>
      <c r="G9" s="80">
        <v>3.3</v>
      </c>
      <c r="H9" s="80">
        <v>57.1</v>
      </c>
      <c r="I9" s="80">
        <v>308</v>
      </c>
      <c r="J9" s="88">
        <f>ABS(E9/100*F9)</f>
        <v>3.15</v>
      </c>
      <c r="K9" s="88">
        <f>ABS(E9/100*G9)</f>
        <v>0.82499999999999996</v>
      </c>
      <c r="L9" s="88">
        <f>ABS(E9/100*H9)</f>
        <v>14.275</v>
      </c>
      <c r="M9" s="88">
        <f>ABS(E9/100*I9)</f>
        <v>77</v>
      </c>
      <c r="N9" s="75"/>
    </row>
    <row r="10" spans="1:15" ht="14.1" customHeight="1" x14ac:dyDescent="0.25">
      <c r="A10" s="142"/>
      <c r="B10" s="75" t="s">
        <v>41</v>
      </c>
      <c r="C10" s="144"/>
      <c r="D10" s="80">
        <v>150</v>
      </c>
      <c r="E10" s="75">
        <v>150</v>
      </c>
      <c r="F10" s="20">
        <v>2.9</v>
      </c>
      <c r="G10" s="88">
        <v>3.2</v>
      </c>
      <c r="H10" s="82">
        <v>4.7</v>
      </c>
      <c r="I10" s="88">
        <v>60</v>
      </c>
      <c r="J10" s="88">
        <f t="shared" ref="J10:J12" si="1">ABS(E10/100*F10)</f>
        <v>4.3499999999999996</v>
      </c>
      <c r="K10" s="88">
        <f t="shared" ref="K10:K12" si="2">ABS(E10/100*G10)</f>
        <v>4.8000000000000007</v>
      </c>
      <c r="L10" s="88">
        <f t="shared" ref="L10:L12" si="3">ABS(E10/100*H10)</f>
        <v>7.0500000000000007</v>
      </c>
      <c r="M10" s="88">
        <f t="shared" ref="M10:M12" si="4">ABS(E10/100*I10)</f>
        <v>90</v>
      </c>
      <c r="N10" s="75"/>
    </row>
    <row r="11" spans="1:15" ht="14.1" customHeight="1" x14ac:dyDescent="0.25">
      <c r="A11" s="142"/>
      <c r="B11" s="75" t="s">
        <v>60</v>
      </c>
      <c r="C11" s="144"/>
      <c r="D11" s="80">
        <v>5</v>
      </c>
      <c r="E11" s="75">
        <v>5</v>
      </c>
      <c r="F11" s="88">
        <v>0</v>
      </c>
      <c r="G11" s="88">
        <v>0</v>
      </c>
      <c r="H11" s="88">
        <v>99.8</v>
      </c>
      <c r="I11" s="88">
        <v>399</v>
      </c>
      <c r="J11" s="88">
        <f t="shared" si="1"/>
        <v>0</v>
      </c>
      <c r="K11" s="88">
        <f t="shared" si="2"/>
        <v>0</v>
      </c>
      <c r="L11" s="88">
        <f t="shared" si="3"/>
        <v>4.99</v>
      </c>
      <c r="M11" s="88">
        <f t="shared" si="4"/>
        <v>19.950000000000003</v>
      </c>
      <c r="N11" s="75"/>
    </row>
    <row r="12" spans="1:15" ht="14.1" customHeight="1" x14ac:dyDescent="0.25">
      <c r="A12" s="32"/>
      <c r="B12" s="80" t="s">
        <v>37</v>
      </c>
      <c r="C12" s="97"/>
      <c r="D12" s="80">
        <v>3</v>
      </c>
      <c r="E12" s="80">
        <v>3</v>
      </c>
      <c r="F12" s="88">
        <v>0.8</v>
      </c>
      <c r="G12" s="88">
        <v>72.5</v>
      </c>
      <c r="H12" s="88">
        <v>1.3</v>
      </c>
      <c r="I12" s="88">
        <v>661</v>
      </c>
      <c r="J12" s="88">
        <f t="shared" si="1"/>
        <v>2.4E-2</v>
      </c>
      <c r="K12" s="88">
        <f t="shared" si="2"/>
        <v>2.1749999999999998</v>
      </c>
      <c r="L12" s="88">
        <f t="shared" si="3"/>
        <v>3.9E-2</v>
      </c>
      <c r="M12" s="88">
        <f t="shared" si="4"/>
        <v>19.829999999999998</v>
      </c>
      <c r="N12" s="75"/>
    </row>
    <row r="13" spans="1:15" ht="27" customHeight="1" x14ac:dyDescent="0.25">
      <c r="A13" s="86">
        <v>98</v>
      </c>
      <c r="B13" s="78" t="s">
        <v>149</v>
      </c>
      <c r="C13" s="85">
        <v>200</v>
      </c>
      <c r="D13" s="81"/>
      <c r="E13" s="81"/>
      <c r="F13" s="87"/>
      <c r="G13" s="81"/>
      <c r="H13" s="81"/>
      <c r="I13" s="81"/>
      <c r="J13" s="83">
        <f>SUM(J14:J16)</f>
        <v>3.48</v>
      </c>
      <c r="K13" s="83">
        <f>SUM(K14:K16)</f>
        <v>3.84</v>
      </c>
      <c r="L13" s="83">
        <f>SUM(L14:L16)</f>
        <v>20.61</v>
      </c>
      <c r="M13" s="125">
        <f>SUM(M14:M16)</f>
        <v>131.85</v>
      </c>
      <c r="N13" s="81">
        <v>0.9</v>
      </c>
    </row>
    <row r="14" spans="1:15" ht="14.1" customHeight="1" x14ac:dyDescent="0.25">
      <c r="A14" s="86"/>
      <c r="B14" s="3" t="s">
        <v>21</v>
      </c>
      <c r="C14" s="86"/>
      <c r="D14" s="82">
        <v>1.7</v>
      </c>
      <c r="E14" s="82">
        <v>1.7</v>
      </c>
      <c r="F14" s="88"/>
      <c r="G14" s="82"/>
      <c r="H14" s="82"/>
      <c r="I14" s="82"/>
      <c r="J14" s="88">
        <f>ABS(E14/100*F14)</f>
        <v>0</v>
      </c>
      <c r="K14" s="88">
        <f>ABS(E14/100*G14)</f>
        <v>0</v>
      </c>
      <c r="L14" s="88">
        <f>ABS(E14/100*H14)</f>
        <v>0</v>
      </c>
      <c r="M14" s="88">
        <f>ABS(E14/100*I14)</f>
        <v>0</v>
      </c>
      <c r="N14" s="82"/>
    </row>
    <row r="15" spans="1:15" ht="14.1" customHeight="1" x14ac:dyDescent="0.25">
      <c r="A15" s="86"/>
      <c r="B15" s="88" t="s">
        <v>41</v>
      </c>
      <c r="C15" s="4"/>
      <c r="D15" s="82">
        <v>120</v>
      </c>
      <c r="E15" s="82">
        <v>120</v>
      </c>
      <c r="F15" s="20">
        <v>2.9</v>
      </c>
      <c r="G15" s="88">
        <v>3.2</v>
      </c>
      <c r="H15" s="82">
        <v>4.7</v>
      </c>
      <c r="I15" s="88">
        <v>60</v>
      </c>
      <c r="J15" s="88">
        <f t="shared" ref="J15:J16" si="5">ABS(E15/100*F15)</f>
        <v>3.48</v>
      </c>
      <c r="K15" s="88">
        <f t="shared" ref="K15:K16" si="6">ABS(E15/100*G15)</f>
        <v>3.84</v>
      </c>
      <c r="L15" s="88">
        <f t="shared" ref="L15:L16" si="7">ABS(E15/100*H15)</f>
        <v>5.64</v>
      </c>
      <c r="M15" s="88">
        <f t="shared" ref="M15:M16" si="8">ABS(E15/100*I15)</f>
        <v>72</v>
      </c>
      <c r="N15" s="82"/>
    </row>
    <row r="16" spans="1:15" ht="14.1" customHeight="1" x14ac:dyDescent="0.25">
      <c r="A16" s="86"/>
      <c r="B16" s="99" t="s">
        <v>60</v>
      </c>
      <c r="C16" s="4"/>
      <c r="D16" s="82">
        <v>15</v>
      </c>
      <c r="E16" s="82">
        <v>15</v>
      </c>
      <c r="F16" s="88">
        <v>0</v>
      </c>
      <c r="G16" s="88">
        <v>0</v>
      </c>
      <c r="H16" s="88">
        <v>99.8</v>
      </c>
      <c r="I16" s="88">
        <v>399</v>
      </c>
      <c r="J16" s="88">
        <f t="shared" si="5"/>
        <v>0</v>
      </c>
      <c r="K16" s="88">
        <f t="shared" si="6"/>
        <v>0</v>
      </c>
      <c r="L16" s="88">
        <f t="shared" si="7"/>
        <v>14.969999999999999</v>
      </c>
      <c r="M16" s="88">
        <f t="shared" si="8"/>
        <v>59.849999999999994</v>
      </c>
      <c r="N16" s="8"/>
    </row>
    <row r="17" spans="1:14" ht="14.1" customHeight="1" x14ac:dyDescent="0.25">
      <c r="A17" s="85">
        <v>110</v>
      </c>
      <c r="B17" s="127" t="s">
        <v>69</v>
      </c>
      <c r="C17" s="128"/>
      <c r="D17" s="81"/>
      <c r="E17" s="81"/>
      <c r="F17" s="87"/>
      <c r="G17" s="81"/>
      <c r="H17" s="81"/>
      <c r="I17" s="81"/>
      <c r="J17" s="83">
        <f>SUM(J18:J20)</f>
        <v>7.0600000000000005</v>
      </c>
      <c r="K17" s="83">
        <f>SUM(K18:K20)</f>
        <v>12.11</v>
      </c>
      <c r="L17" s="83">
        <f>SUM(L18:L20)</f>
        <v>21.29</v>
      </c>
      <c r="M17" s="125">
        <f>SUM(M18:M20)</f>
        <v>223.70000000000002</v>
      </c>
      <c r="N17" s="81"/>
    </row>
    <row r="18" spans="1:14" ht="14.1" customHeight="1" x14ac:dyDescent="0.25">
      <c r="A18" s="86"/>
      <c r="B18" s="88" t="s">
        <v>83</v>
      </c>
      <c r="C18" s="86">
        <v>10</v>
      </c>
      <c r="D18" s="82">
        <v>10</v>
      </c>
      <c r="E18" s="82">
        <v>10</v>
      </c>
      <c r="F18" s="88">
        <v>0.8</v>
      </c>
      <c r="G18" s="88">
        <v>72.5</v>
      </c>
      <c r="H18" s="88">
        <v>1.3</v>
      </c>
      <c r="I18" s="88">
        <v>661</v>
      </c>
      <c r="J18" s="88">
        <f>ABS(E18/100*F18)</f>
        <v>8.0000000000000016E-2</v>
      </c>
      <c r="K18" s="88">
        <f>ABS(E18/100*G18)</f>
        <v>7.25</v>
      </c>
      <c r="L18" s="88">
        <f>ABS(E18/100*H18)</f>
        <v>0.13</v>
      </c>
      <c r="M18" s="88">
        <f>ABS(E18/100*I18)</f>
        <v>66.100000000000009</v>
      </c>
      <c r="N18" s="82"/>
    </row>
    <row r="19" spans="1:14" ht="14.1" customHeight="1" x14ac:dyDescent="0.25">
      <c r="A19" s="86"/>
      <c r="B19" s="88" t="s">
        <v>70</v>
      </c>
      <c r="C19" s="86">
        <v>15</v>
      </c>
      <c r="D19" s="82">
        <v>16</v>
      </c>
      <c r="E19" s="82">
        <v>15</v>
      </c>
      <c r="F19" s="88">
        <v>26</v>
      </c>
      <c r="G19" s="82">
        <v>26</v>
      </c>
      <c r="H19" s="82">
        <v>0</v>
      </c>
      <c r="I19" s="82">
        <v>344</v>
      </c>
      <c r="J19" s="88">
        <f t="shared" ref="J19:J20" si="9">ABS(E19/100*F19)</f>
        <v>3.9</v>
      </c>
      <c r="K19" s="88">
        <f t="shared" ref="K19:K20" si="10">ABS(E19/100*G19)</f>
        <v>3.9</v>
      </c>
      <c r="L19" s="88">
        <f t="shared" ref="L19:L20" si="11">ABS(E19/100*H19)</f>
        <v>0</v>
      </c>
      <c r="M19" s="88">
        <f t="shared" ref="M19:M20" si="12">ABS(E19/100*I19)</f>
        <v>51.6</v>
      </c>
      <c r="N19" s="82"/>
    </row>
    <row r="20" spans="1:14" ht="14.1" customHeight="1" x14ac:dyDescent="0.25">
      <c r="A20" s="22"/>
      <c r="B20" s="99" t="s">
        <v>71</v>
      </c>
      <c r="C20" s="22">
        <v>40</v>
      </c>
      <c r="D20" s="8">
        <v>40</v>
      </c>
      <c r="E20" s="8">
        <v>40</v>
      </c>
      <c r="F20" s="99">
        <v>7.7</v>
      </c>
      <c r="G20" s="8">
        <v>2.4</v>
      </c>
      <c r="H20" s="8">
        <v>52.9</v>
      </c>
      <c r="I20" s="8">
        <v>265</v>
      </c>
      <c r="J20" s="88">
        <f t="shared" si="9"/>
        <v>3.08</v>
      </c>
      <c r="K20" s="88">
        <f t="shared" si="10"/>
        <v>0.96</v>
      </c>
      <c r="L20" s="88">
        <f t="shared" si="11"/>
        <v>21.16</v>
      </c>
      <c r="M20" s="88">
        <f t="shared" si="12"/>
        <v>106</v>
      </c>
      <c r="N20" s="8"/>
    </row>
    <row r="21" spans="1:14" ht="14.1" customHeight="1" x14ac:dyDescent="0.25">
      <c r="A21" s="32"/>
      <c r="B21" s="148" t="s">
        <v>26</v>
      </c>
      <c r="C21" s="700"/>
      <c r="D21" s="701"/>
      <c r="E21" s="701"/>
      <c r="F21" s="701"/>
      <c r="G21" s="701"/>
      <c r="H21" s="701"/>
      <c r="I21" s="702"/>
      <c r="J21" s="120">
        <f>ABS(J17+J13+J8)</f>
        <v>18.064</v>
      </c>
      <c r="K21" s="120">
        <f t="shared" ref="K21:M21" si="13">ABS(K17+K13+K8)</f>
        <v>23.75</v>
      </c>
      <c r="L21" s="120">
        <f t="shared" si="13"/>
        <v>68.254000000000005</v>
      </c>
      <c r="M21" s="120">
        <f t="shared" si="13"/>
        <v>562.32999999999993</v>
      </c>
      <c r="N21" s="160"/>
    </row>
    <row r="22" spans="1:14" ht="14.1" customHeight="1" x14ac:dyDescent="0.25">
      <c r="A22" s="694" t="s">
        <v>30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6"/>
    </row>
    <row r="23" spans="1:14" ht="41.25" customHeight="1" x14ac:dyDescent="0.25">
      <c r="A23" s="548">
        <v>46</v>
      </c>
      <c r="B23" s="21" t="s">
        <v>260</v>
      </c>
      <c r="C23" s="546">
        <v>250</v>
      </c>
      <c r="D23" s="536"/>
      <c r="E23" s="536"/>
      <c r="F23" s="536"/>
      <c r="G23" s="536"/>
      <c r="H23" s="536"/>
      <c r="I23" s="536"/>
      <c r="J23" s="538">
        <f>SUM(J24:J31)</f>
        <v>4.4993800000000004</v>
      </c>
      <c r="K23" s="538">
        <f t="shared" ref="K23:M23" si="14">SUM(K24:K31)</f>
        <v>7.2721000000000009</v>
      </c>
      <c r="L23" s="538">
        <f t="shared" si="14"/>
        <v>15.057580000000002</v>
      </c>
      <c r="M23" s="538">
        <f t="shared" si="14"/>
        <v>144.19579999999999</v>
      </c>
      <c r="N23" s="534">
        <v>4.0999999999999996</v>
      </c>
    </row>
    <row r="24" spans="1:14" ht="14.1" customHeight="1" x14ac:dyDescent="0.25">
      <c r="A24" s="549"/>
      <c r="B24" s="18" t="s">
        <v>34</v>
      </c>
      <c r="C24" s="547"/>
      <c r="D24" s="537">
        <v>85</v>
      </c>
      <c r="E24" s="537">
        <v>64</v>
      </c>
      <c r="F24" s="556">
        <v>2</v>
      </c>
      <c r="G24" s="556">
        <v>0.4</v>
      </c>
      <c r="H24" s="556">
        <v>16.3</v>
      </c>
      <c r="I24" s="556">
        <v>77</v>
      </c>
      <c r="J24" s="556">
        <f>ABS(E24/100*F24)</f>
        <v>1.28</v>
      </c>
      <c r="K24" s="556">
        <f>ABS(E24/100*G24)</f>
        <v>0.25600000000000001</v>
      </c>
      <c r="L24" s="551">
        <f>ABS(E24/100*H24)</f>
        <v>10.432</v>
      </c>
      <c r="M24" s="556">
        <f>ABS(E24/100*I24)</f>
        <v>49.28</v>
      </c>
      <c r="N24" s="535"/>
    </row>
    <row r="25" spans="1:14" ht="14.1" customHeight="1" x14ac:dyDescent="0.25">
      <c r="A25" s="549"/>
      <c r="B25" s="18" t="s">
        <v>81</v>
      </c>
      <c r="C25" s="547"/>
      <c r="D25" s="537">
        <v>45</v>
      </c>
      <c r="E25" s="537">
        <v>41</v>
      </c>
      <c r="F25" s="556">
        <v>3.1</v>
      </c>
      <c r="G25" s="551">
        <v>0.2</v>
      </c>
      <c r="H25" s="551">
        <v>6.5</v>
      </c>
      <c r="I25" s="551">
        <v>40</v>
      </c>
      <c r="J25" s="556">
        <f t="shared" ref="J25:J31" si="15">ABS(E25/100*F25)</f>
        <v>1.2709999999999999</v>
      </c>
      <c r="K25" s="556">
        <f t="shared" ref="K25:K31" si="16">ABS(E25/100*G25)</f>
        <v>8.2000000000000003E-2</v>
      </c>
      <c r="L25" s="551">
        <f t="shared" ref="L25:L31" si="17">ABS(E25/100*H25)</f>
        <v>2.665</v>
      </c>
      <c r="M25" s="556">
        <f t="shared" ref="M25:M31" si="18">ABS(E25/100*I25)</f>
        <v>16.399999999999999</v>
      </c>
      <c r="N25" s="535"/>
    </row>
    <row r="26" spans="1:14" ht="14.1" customHeight="1" x14ac:dyDescent="0.25">
      <c r="A26" s="549"/>
      <c r="B26" s="18" t="s">
        <v>35</v>
      </c>
      <c r="C26" s="547"/>
      <c r="D26" s="537">
        <v>10</v>
      </c>
      <c r="E26" s="537">
        <v>8</v>
      </c>
      <c r="F26" s="556">
        <v>1.4</v>
      </c>
      <c r="G26" s="556">
        <v>0.2</v>
      </c>
      <c r="H26" s="556">
        <v>8.1999999999999993</v>
      </c>
      <c r="I26" s="556">
        <v>41</v>
      </c>
      <c r="J26" s="556">
        <f t="shared" si="15"/>
        <v>0.11199999999999999</v>
      </c>
      <c r="K26" s="556">
        <f t="shared" si="16"/>
        <v>1.6E-2</v>
      </c>
      <c r="L26" s="551">
        <f t="shared" si="17"/>
        <v>0.65599999999999992</v>
      </c>
      <c r="M26" s="556">
        <f t="shared" si="18"/>
        <v>3.2800000000000002</v>
      </c>
      <c r="N26" s="535"/>
    </row>
    <row r="27" spans="1:14" ht="14.1" customHeight="1" x14ac:dyDescent="0.25">
      <c r="A27" s="549"/>
      <c r="B27" s="18" t="s">
        <v>36</v>
      </c>
      <c r="C27" s="547"/>
      <c r="D27" s="537">
        <v>15</v>
      </c>
      <c r="E27" s="537">
        <v>12</v>
      </c>
      <c r="F27" s="556">
        <v>1.3</v>
      </c>
      <c r="G27" s="556">
        <v>0.1</v>
      </c>
      <c r="H27" s="556">
        <v>6.9</v>
      </c>
      <c r="I27" s="556">
        <v>35</v>
      </c>
      <c r="J27" s="556">
        <f t="shared" si="15"/>
        <v>0.156</v>
      </c>
      <c r="K27" s="556">
        <f t="shared" si="16"/>
        <v>1.2E-2</v>
      </c>
      <c r="L27" s="551">
        <f t="shared" si="17"/>
        <v>0.82799999999999996</v>
      </c>
      <c r="M27" s="556">
        <f t="shared" si="18"/>
        <v>4.2</v>
      </c>
      <c r="N27" s="535"/>
    </row>
    <row r="28" spans="1:14" ht="14.1" customHeight="1" x14ac:dyDescent="0.25">
      <c r="A28" s="549"/>
      <c r="B28" s="18" t="s">
        <v>72</v>
      </c>
      <c r="C28" s="547"/>
      <c r="D28" s="537">
        <v>11</v>
      </c>
      <c r="E28" s="537">
        <v>11</v>
      </c>
      <c r="F28" s="556">
        <v>2.5</v>
      </c>
      <c r="G28" s="556">
        <v>20</v>
      </c>
      <c r="H28" s="556">
        <v>3.4</v>
      </c>
      <c r="I28" s="556">
        <v>206</v>
      </c>
      <c r="J28" s="556">
        <f t="shared" si="15"/>
        <v>0.27500000000000002</v>
      </c>
      <c r="K28" s="556">
        <f t="shared" si="16"/>
        <v>2.2000000000000002</v>
      </c>
      <c r="L28" s="551">
        <f t="shared" si="17"/>
        <v>0.374</v>
      </c>
      <c r="M28" s="556">
        <f t="shared" si="18"/>
        <v>22.66</v>
      </c>
      <c r="N28" s="535"/>
    </row>
    <row r="29" spans="1:14" ht="14.1" customHeight="1" x14ac:dyDescent="0.25">
      <c r="A29" s="549"/>
      <c r="B29" s="18" t="s">
        <v>85</v>
      </c>
      <c r="C29" s="547"/>
      <c r="D29" s="537">
        <v>12.5</v>
      </c>
      <c r="E29" s="537">
        <v>10.94</v>
      </c>
      <c r="F29" s="535">
        <v>12.7</v>
      </c>
      <c r="G29" s="537">
        <v>11.5</v>
      </c>
      <c r="H29" s="537">
        <v>0.7</v>
      </c>
      <c r="I29" s="537">
        <v>157</v>
      </c>
      <c r="J29" s="556">
        <f t="shared" si="15"/>
        <v>1.3893799999999998</v>
      </c>
      <c r="K29" s="556">
        <f t="shared" si="16"/>
        <v>1.2581</v>
      </c>
      <c r="L29" s="551">
        <f t="shared" si="17"/>
        <v>7.6579999999999995E-2</v>
      </c>
      <c r="M29" s="556">
        <f t="shared" si="18"/>
        <v>17.175799999999999</v>
      </c>
      <c r="N29" s="535"/>
    </row>
    <row r="30" spans="1:14" ht="14.1" customHeight="1" x14ac:dyDescent="0.25">
      <c r="A30" s="535"/>
      <c r="B30" s="18" t="s">
        <v>37</v>
      </c>
      <c r="C30" s="547"/>
      <c r="D30" s="537">
        <v>2</v>
      </c>
      <c r="E30" s="537">
        <v>2</v>
      </c>
      <c r="F30" s="556">
        <v>0.8</v>
      </c>
      <c r="G30" s="556">
        <v>72.5</v>
      </c>
      <c r="H30" s="556">
        <v>1.3</v>
      </c>
      <c r="I30" s="556">
        <v>661</v>
      </c>
      <c r="J30" s="556">
        <f t="shared" si="15"/>
        <v>1.6E-2</v>
      </c>
      <c r="K30" s="556">
        <f t="shared" si="16"/>
        <v>1.45</v>
      </c>
      <c r="L30" s="551">
        <f t="shared" si="17"/>
        <v>2.6000000000000002E-2</v>
      </c>
      <c r="M30" s="556">
        <f t="shared" si="18"/>
        <v>13.22</v>
      </c>
      <c r="N30" s="535"/>
    </row>
    <row r="31" spans="1:14" ht="14.1" customHeight="1" x14ac:dyDescent="0.25">
      <c r="A31" s="560"/>
      <c r="B31" s="560" t="s">
        <v>38</v>
      </c>
      <c r="C31" s="563"/>
      <c r="D31" s="560">
        <v>2</v>
      </c>
      <c r="E31" s="560">
        <v>2</v>
      </c>
      <c r="F31" s="541">
        <v>0</v>
      </c>
      <c r="G31" s="35">
        <v>99.9</v>
      </c>
      <c r="H31" s="541">
        <v>0</v>
      </c>
      <c r="I31" s="8">
        <v>899</v>
      </c>
      <c r="J31" s="541">
        <f t="shared" si="15"/>
        <v>0</v>
      </c>
      <c r="K31" s="541">
        <f t="shared" si="16"/>
        <v>1.9980000000000002</v>
      </c>
      <c r="L31" s="8">
        <f t="shared" si="17"/>
        <v>0</v>
      </c>
      <c r="M31" s="541">
        <f t="shared" si="18"/>
        <v>17.98</v>
      </c>
      <c r="N31" s="14"/>
    </row>
    <row r="32" spans="1:14" ht="25.5" customHeight="1" x14ac:dyDescent="0.25">
      <c r="A32" s="123">
        <v>61</v>
      </c>
      <c r="B32" s="127" t="s">
        <v>233</v>
      </c>
      <c r="C32" s="1">
        <v>230</v>
      </c>
      <c r="D32" s="388"/>
      <c r="E32" s="388"/>
      <c r="F32" s="388"/>
      <c r="G32" s="388"/>
      <c r="H32" s="385"/>
      <c r="I32" s="388"/>
      <c r="J32" s="390">
        <f>SUM(J33:J39)</f>
        <v>17.347999999999995</v>
      </c>
      <c r="K32" s="390">
        <f>SUM(K33:K39)</f>
        <v>14.749999999999998</v>
      </c>
      <c r="L32" s="390">
        <f>SUM(L33:L39)</f>
        <v>33.769000000000005</v>
      </c>
      <c r="M32" s="390">
        <f>SUM(M33:M39)</f>
        <v>338.32000000000005</v>
      </c>
      <c r="N32" s="385">
        <v>34.4</v>
      </c>
    </row>
    <row r="33" spans="1:14" ht="14.1" customHeight="1" x14ac:dyDescent="0.25">
      <c r="A33" s="36"/>
      <c r="B33" s="389" t="s">
        <v>75</v>
      </c>
      <c r="C33" s="4"/>
      <c r="D33" s="389">
        <v>76</v>
      </c>
      <c r="E33" s="389">
        <v>69</v>
      </c>
      <c r="F33" s="389">
        <v>18.600000000000001</v>
      </c>
      <c r="G33" s="389">
        <v>16</v>
      </c>
      <c r="H33" s="386">
        <v>0</v>
      </c>
      <c r="I33" s="389">
        <v>218</v>
      </c>
      <c r="J33" s="389">
        <f t="shared" ref="J33:J39" si="19">ABS(E33/100*F33)</f>
        <v>12.834</v>
      </c>
      <c r="K33" s="389">
        <f t="shared" ref="K33:K39" si="20">ABS(E33/100*G33)</f>
        <v>11.04</v>
      </c>
      <c r="L33" s="389">
        <f t="shared" ref="L33:L39" si="21">ABS(E33/100*H33)</f>
        <v>0</v>
      </c>
      <c r="M33" s="389">
        <f t="shared" ref="M33:M39" si="22">ABS(E33/100*I33)</f>
        <v>150.41999999999999</v>
      </c>
      <c r="N33" s="386"/>
    </row>
    <row r="34" spans="1:14" ht="14.1" customHeight="1" x14ac:dyDescent="0.25">
      <c r="A34" s="378"/>
      <c r="B34" s="389" t="s">
        <v>34</v>
      </c>
      <c r="C34" s="4"/>
      <c r="D34" s="389">
        <v>250</v>
      </c>
      <c r="E34" s="389">
        <v>187</v>
      </c>
      <c r="F34" s="556">
        <v>2</v>
      </c>
      <c r="G34" s="556">
        <v>0.4</v>
      </c>
      <c r="H34" s="556">
        <v>16.3</v>
      </c>
      <c r="I34" s="556">
        <v>77</v>
      </c>
      <c r="J34" s="556">
        <f>ABS(E34/100*F34)</f>
        <v>3.74</v>
      </c>
      <c r="K34" s="556">
        <f>ABS(E34/100*G34)</f>
        <v>0.74800000000000011</v>
      </c>
      <c r="L34" s="551">
        <f>ABS(E34/100*H34)</f>
        <v>30.481000000000002</v>
      </c>
      <c r="M34" s="556">
        <f>ABS(E34/100*I34)</f>
        <v>143.99</v>
      </c>
      <c r="N34" s="386"/>
    </row>
    <row r="35" spans="1:14" ht="14.1" customHeight="1" x14ac:dyDescent="0.25">
      <c r="A35" s="378"/>
      <c r="B35" s="3" t="s">
        <v>35</v>
      </c>
      <c r="C35" s="378"/>
      <c r="D35" s="386">
        <v>20</v>
      </c>
      <c r="E35" s="386">
        <v>17</v>
      </c>
      <c r="F35" s="389">
        <v>1.4</v>
      </c>
      <c r="G35" s="389">
        <v>0.2</v>
      </c>
      <c r="H35" s="389">
        <v>8.1999999999999993</v>
      </c>
      <c r="I35" s="389">
        <v>41</v>
      </c>
      <c r="J35" s="389">
        <f t="shared" si="19"/>
        <v>0.23799999999999999</v>
      </c>
      <c r="K35" s="389">
        <f t="shared" si="20"/>
        <v>3.4000000000000002E-2</v>
      </c>
      <c r="L35" s="389">
        <f t="shared" si="21"/>
        <v>1.3939999999999999</v>
      </c>
      <c r="M35" s="389">
        <f t="shared" si="22"/>
        <v>6.9700000000000006</v>
      </c>
      <c r="N35" s="386"/>
    </row>
    <row r="36" spans="1:14" ht="14.1" customHeight="1" x14ac:dyDescent="0.25">
      <c r="A36" s="378"/>
      <c r="B36" s="3" t="s">
        <v>36</v>
      </c>
      <c r="C36" s="378"/>
      <c r="D36" s="386">
        <v>10</v>
      </c>
      <c r="E36" s="386">
        <v>8</v>
      </c>
      <c r="F36" s="389">
        <v>1.3</v>
      </c>
      <c r="G36" s="389">
        <v>0.1</v>
      </c>
      <c r="H36" s="389">
        <v>6.9</v>
      </c>
      <c r="I36" s="389">
        <v>35</v>
      </c>
      <c r="J36" s="389">
        <f t="shared" si="19"/>
        <v>0.10400000000000001</v>
      </c>
      <c r="K36" s="389">
        <f t="shared" si="20"/>
        <v>8.0000000000000002E-3</v>
      </c>
      <c r="L36" s="389">
        <f t="shared" si="21"/>
        <v>0.55200000000000005</v>
      </c>
      <c r="M36" s="389">
        <f t="shared" si="22"/>
        <v>2.8000000000000003</v>
      </c>
      <c r="N36" s="386"/>
    </row>
    <row r="37" spans="1:14" ht="14.1" customHeight="1" x14ac:dyDescent="0.25">
      <c r="A37" s="378"/>
      <c r="B37" s="3" t="s">
        <v>37</v>
      </c>
      <c r="C37" s="4"/>
      <c r="D37" s="389">
        <v>4</v>
      </c>
      <c r="E37" s="389">
        <v>4</v>
      </c>
      <c r="F37" s="389">
        <v>0.8</v>
      </c>
      <c r="G37" s="389">
        <v>72.5</v>
      </c>
      <c r="H37" s="389">
        <v>1.3</v>
      </c>
      <c r="I37" s="389">
        <v>661</v>
      </c>
      <c r="J37" s="389">
        <f t="shared" si="19"/>
        <v>3.2000000000000001E-2</v>
      </c>
      <c r="K37" s="389">
        <f t="shared" si="20"/>
        <v>2.9</v>
      </c>
      <c r="L37" s="389">
        <f t="shared" si="21"/>
        <v>5.2000000000000005E-2</v>
      </c>
      <c r="M37" s="389">
        <f t="shared" si="22"/>
        <v>26.44</v>
      </c>
      <c r="N37" s="386"/>
    </row>
    <row r="38" spans="1:14" ht="14.1" customHeight="1" x14ac:dyDescent="0.25">
      <c r="A38" s="378"/>
      <c r="B38" s="3" t="s">
        <v>103</v>
      </c>
      <c r="C38" s="4"/>
      <c r="D38" s="389">
        <v>20</v>
      </c>
      <c r="E38" s="389">
        <v>20</v>
      </c>
      <c r="F38" s="389">
        <v>0.8</v>
      </c>
      <c r="G38" s="25">
        <v>0.1</v>
      </c>
      <c r="H38" s="25">
        <v>1.7</v>
      </c>
      <c r="I38" s="389">
        <v>13</v>
      </c>
      <c r="J38" s="389">
        <f>ABS(E38/100*F38)</f>
        <v>0.16000000000000003</v>
      </c>
      <c r="K38" s="389">
        <f>ABS(E38/100*G38)</f>
        <v>2.0000000000000004E-2</v>
      </c>
      <c r="L38" s="389">
        <f>ABS(E38/100*H38)</f>
        <v>0.34</v>
      </c>
      <c r="M38" s="389">
        <f>ABS(E38/100*I38)</f>
        <v>2.6</v>
      </c>
      <c r="N38" s="386"/>
    </row>
    <row r="39" spans="1:14" ht="14.1" customHeight="1" x14ac:dyDescent="0.25">
      <c r="A39" s="378"/>
      <c r="B39" s="376" t="s">
        <v>55</v>
      </c>
      <c r="C39" s="4"/>
      <c r="D39" s="389">
        <v>5</v>
      </c>
      <c r="E39" s="389">
        <v>5</v>
      </c>
      <c r="F39" s="394">
        <v>4.8</v>
      </c>
      <c r="G39" s="394">
        <v>0</v>
      </c>
      <c r="H39" s="394">
        <v>19</v>
      </c>
      <c r="I39" s="394">
        <v>102</v>
      </c>
      <c r="J39" s="376">
        <f t="shared" si="19"/>
        <v>0.24</v>
      </c>
      <c r="K39" s="376">
        <f t="shared" si="20"/>
        <v>0</v>
      </c>
      <c r="L39" s="376">
        <f t="shared" si="21"/>
        <v>0.95000000000000007</v>
      </c>
      <c r="M39" s="376">
        <f t="shared" si="22"/>
        <v>5.1000000000000005</v>
      </c>
      <c r="N39" s="8"/>
    </row>
    <row r="40" spans="1:14" ht="27" customHeight="1" x14ac:dyDescent="0.25">
      <c r="A40" s="31" t="s">
        <v>195</v>
      </c>
      <c r="B40" s="11" t="s">
        <v>245</v>
      </c>
      <c r="C40" s="379">
        <v>75</v>
      </c>
      <c r="D40" s="382"/>
      <c r="E40" s="370"/>
      <c r="F40" s="382"/>
      <c r="G40" s="382"/>
      <c r="H40" s="370"/>
      <c r="I40" s="370"/>
      <c r="J40" s="373">
        <f>SUM(J41:J44)</f>
        <v>1.4179999999999999</v>
      </c>
      <c r="K40" s="373">
        <f>SUM(K41:K44)</f>
        <v>4.0890000000000004</v>
      </c>
      <c r="L40" s="373">
        <f>SUM(L41:L44)</f>
        <v>4.6269999999999998</v>
      </c>
      <c r="M40" s="373">
        <f>SUM(M41:M44)</f>
        <v>61.92</v>
      </c>
      <c r="N40" s="370">
        <v>21.3</v>
      </c>
    </row>
    <row r="41" spans="1:14" ht="14.1" customHeight="1" x14ac:dyDescent="0.25">
      <c r="A41" s="380"/>
      <c r="B41" s="383" t="s">
        <v>54</v>
      </c>
      <c r="C41" s="380"/>
      <c r="D41" s="383">
        <v>76</v>
      </c>
      <c r="E41" s="383">
        <v>61</v>
      </c>
      <c r="F41" s="389">
        <v>1.8</v>
      </c>
      <c r="G41" s="389">
        <v>0.1</v>
      </c>
      <c r="H41" s="389">
        <v>4.7</v>
      </c>
      <c r="I41" s="389">
        <v>28</v>
      </c>
      <c r="J41" s="389">
        <f t="shared" ref="J41:J44" si="23">ABS(E41/100*F41)</f>
        <v>1.0980000000000001</v>
      </c>
      <c r="K41" s="389">
        <f t="shared" ref="K41:K44" si="24">ABS(E41/100*G41)</f>
        <v>6.0999999999999999E-2</v>
      </c>
      <c r="L41" s="389">
        <f t="shared" ref="L41:L44" si="25">ABS(E41/100*H41)</f>
        <v>2.867</v>
      </c>
      <c r="M41" s="389">
        <f t="shared" ref="M41:M44" si="26">ABS(E41/100*I41)</f>
        <v>17.079999999999998</v>
      </c>
      <c r="N41" s="371"/>
    </row>
    <row r="42" spans="1:14" ht="14.1" customHeight="1" x14ac:dyDescent="0.25">
      <c r="A42" s="380"/>
      <c r="B42" s="5" t="s">
        <v>35</v>
      </c>
      <c r="C42" s="380"/>
      <c r="D42" s="383">
        <v>10</v>
      </c>
      <c r="E42" s="383">
        <v>8</v>
      </c>
      <c r="F42" s="389">
        <v>1.4</v>
      </c>
      <c r="G42" s="389">
        <v>0.2</v>
      </c>
      <c r="H42" s="389">
        <v>8.1999999999999993</v>
      </c>
      <c r="I42" s="389">
        <v>41</v>
      </c>
      <c r="J42" s="389">
        <f t="shared" si="23"/>
        <v>0.11199999999999999</v>
      </c>
      <c r="K42" s="389">
        <f t="shared" si="24"/>
        <v>1.6E-2</v>
      </c>
      <c r="L42" s="389">
        <f t="shared" si="25"/>
        <v>0.65599999999999992</v>
      </c>
      <c r="M42" s="389">
        <f t="shared" si="26"/>
        <v>3.2800000000000002</v>
      </c>
      <c r="N42" s="371"/>
    </row>
    <row r="43" spans="1:14" ht="14.1" customHeight="1" x14ac:dyDescent="0.25">
      <c r="A43" s="380"/>
      <c r="B43" s="5" t="s">
        <v>36</v>
      </c>
      <c r="C43" s="380"/>
      <c r="D43" s="383">
        <v>20</v>
      </c>
      <c r="E43" s="383">
        <v>16</v>
      </c>
      <c r="F43" s="389">
        <v>1.3</v>
      </c>
      <c r="G43" s="389">
        <v>0.1</v>
      </c>
      <c r="H43" s="389">
        <v>6.9</v>
      </c>
      <c r="I43" s="389">
        <v>35</v>
      </c>
      <c r="J43" s="389">
        <f t="shared" si="23"/>
        <v>0.20800000000000002</v>
      </c>
      <c r="K43" s="389">
        <f t="shared" si="24"/>
        <v>1.6E-2</v>
      </c>
      <c r="L43" s="389">
        <f t="shared" si="25"/>
        <v>1.1040000000000001</v>
      </c>
      <c r="M43" s="389">
        <f t="shared" si="26"/>
        <v>5.6000000000000005</v>
      </c>
      <c r="N43" s="371"/>
    </row>
    <row r="44" spans="1:14" ht="14.1" customHeight="1" x14ac:dyDescent="0.25">
      <c r="A44" s="380"/>
      <c r="B44" s="5" t="s">
        <v>38</v>
      </c>
      <c r="C44" s="380"/>
      <c r="D44" s="383">
        <v>4</v>
      </c>
      <c r="E44" s="383">
        <v>4</v>
      </c>
      <c r="F44" s="389">
        <v>0</v>
      </c>
      <c r="G44" s="26">
        <v>99.9</v>
      </c>
      <c r="H44" s="389">
        <v>0</v>
      </c>
      <c r="I44" s="386">
        <v>899</v>
      </c>
      <c r="J44" s="376">
        <f t="shared" si="23"/>
        <v>0</v>
      </c>
      <c r="K44" s="376">
        <f t="shared" si="24"/>
        <v>3.9960000000000004</v>
      </c>
      <c r="L44" s="376">
        <f t="shared" si="25"/>
        <v>0</v>
      </c>
      <c r="M44" s="8">
        <f t="shared" si="26"/>
        <v>35.96</v>
      </c>
      <c r="N44" s="371"/>
    </row>
    <row r="45" spans="1:14" ht="25.5" customHeight="1" x14ac:dyDescent="0.25">
      <c r="A45" s="1">
        <v>100</v>
      </c>
      <c r="B45" s="78" t="s">
        <v>77</v>
      </c>
      <c r="C45" s="85">
        <v>180</v>
      </c>
      <c r="D45" s="81"/>
      <c r="E45" s="81"/>
      <c r="F45" s="87"/>
      <c r="G45" s="81"/>
      <c r="H45" s="81"/>
      <c r="I45" s="81"/>
      <c r="J45" s="84">
        <f>SUM(J46:J48)</f>
        <v>0.28600000000000003</v>
      </c>
      <c r="K45" s="84">
        <f t="shared" ref="K45:M45" si="27">SUM(K46:K48)</f>
        <v>0.20600000000000002</v>
      </c>
      <c r="L45" s="84">
        <f t="shared" si="27"/>
        <v>20.071999999999999</v>
      </c>
      <c r="M45" s="84">
        <f t="shared" si="27"/>
        <v>86.28</v>
      </c>
      <c r="N45" s="81">
        <v>3.08</v>
      </c>
    </row>
    <row r="46" spans="1:14" ht="14.1" customHeight="1" x14ac:dyDescent="0.25">
      <c r="A46" s="4"/>
      <c r="B46" s="82" t="s">
        <v>78</v>
      </c>
      <c r="C46" s="20"/>
      <c r="D46" s="88">
        <v>54</v>
      </c>
      <c r="E46" s="88">
        <v>49</v>
      </c>
      <c r="F46" s="88">
        <v>0.4</v>
      </c>
      <c r="G46" s="88">
        <v>0.4</v>
      </c>
      <c r="H46" s="88">
        <v>9.8000000000000007</v>
      </c>
      <c r="I46" s="88">
        <v>47</v>
      </c>
      <c r="J46" s="88">
        <f>ABS(E46/100*F46)</f>
        <v>0.19600000000000001</v>
      </c>
      <c r="K46" s="88">
        <f>ABS(E46/100*G46)</f>
        <v>0.19600000000000001</v>
      </c>
      <c r="L46" s="82">
        <f>ABS(E46/100*H46)</f>
        <v>4.8020000000000005</v>
      </c>
      <c r="M46" s="88">
        <f>ABS(E46/100*I46)</f>
        <v>23.03</v>
      </c>
      <c r="N46" s="82"/>
    </row>
    <row r="47" spans="1:14" ht="14.1" customHeight="1" x14ac:dyDescent="0.25">
      <c r="A47" s="4"/>
      <c r="B47" s="82" t="s">
        <v>59</v>
      </c>
      <c r="C47" s="20"/>
      <c r="D47" s="88">
        <v>10</v>
      </c>
      <c r="E47" s="88">
        <v>10</v>
      </c>
      <c r="F47" s="88">
        <v>0.9</v>
      </c>
      <c r="G47" s="88">
        <v>0.1</v>
      </c>
      <c r="H47" s="88">
        <v>3</v>
      </c>
      <c r="I47" s="88">
        <v>34</v>
      </c>
      <c r="J47" s="88">
        <f t="shared" ref="J47:J48" si="28">ABS(E47/100*F47)</f>
        <v>9.0000000000000011E-2</v>
      </c>
      <c r="K47" s="88">
        <f t="shared" ref="K47:K48" si="29">ABS(E47/100*G47)</f>
        <v>1.0000000000000002E-2</v>
      </c>
      <c r="L47" s="82">
        <f t="shared" ref="L47:L48" si="30">ABS(E47/100*H47)</f>
        <v>0.30000000000000004</v>
      </c>
      <c r="M47" s="88">
        <f t="shared" ref="M47:M48" si="31">ABS(E47/100*I47)</f>
        <v>3.4000000000000004</v>
      </c>
      <c r="N47" s="82"/>
    </row>
    <row r="48" spans="1:14" ht="14.1" customHeight="1" x14ac:dyDescent="0.25">
      <c r="A48" s="4"/>
      <c r="B48" s="82" t="s">
        <v>60</v>
      </c>
      <c r="C48" s="20"/>
      <c r="D48" s="88">
        <v>15</v>
      </c>
      <c r="E48" s="88">
        <v>15</v>
      </c>
      <c r="F48" s="88">
        <v>0</v>
      </c>
      <c r="G48" s="88">
        <v>0</v>
      </c>
      <c r="H48" s="88">
        <v>99.8</v>
      </c>
      <c r="I48" s="88">
        <v>399</v>
      </c>
      <c r="J48" s="88">
        <f t="shared" si="28"/>
        <v>0</v>
      </c>
      <c r="K48" s="88">
        <f t="shared" si="29"/>
        <v>0</v>
      </c>
      <c r="L48" s="82">
        <f t="shared" si="30"/>
        <v>14.969999999999999</v>
      </c>
      <c r="M48" s="88">
        <f t="shared" si="31"/>
        <v>59.849999999999994</v>
      </c>
      <c r="N48" s="82"/>
    </row>
    <row r="49" spans="1:14" ht="14.1" customHeight="1" x14ac:dyDescent="0.25">
      <c r="A49" s="4"/>
      <c r="B49" s="8" t="s">
        <v>79</v>
      </c>
      <c r="C49" s="20"/>
      <c r="D49" s="88">
        <v>0.05</v>
      </c>
      <c r="E49" s="88">
        <v>0.05</v>
      </c>
      <c r="F49" s="88"/>
      <c r="G49" s="88"/>
      <c r="H49" s="88"/>
      <c r="I49" s="88"/>
      <c r="J49" s="88"/>
      <c r="K49" s="88"/>
      <c r="L49" s="88"/>
      <c r="M49" s="88"/>
      <c r="N49" s="82"/>
    </row>
    <row r="50" spans="1:14" ht="14.1" customHeight="1" x14ac:dyDescent="0.25">
      <c r="A50" s="130"/>
      <c r="B50" s="130" t="s">
        <v>49</v>
      </c>
      <c r="C50" s="131">
        <v>50</v>
      </c>
      <c r="D50" s="129">
        <v>50</v>
      </c>
      <c r="E50" s="129">
        <v>50</v>
      </c>
      <c r="F50" s="129">
        <v>7.9</v>
      </c>
      <c r="G50" s="109">
        <v>1</v>
      </c>
      <c r="H50" s="109">
        <v>48.3</v>
      </c>
      <c r="I50" s="94">
        <v>235</v>
      </c>
      <c r="J50" s="112">
        <f>ABS(E50/100*F50)</f>
        <v>3.95</v>
      </c>
      <c r="K50" s="112">
        <f>ABS(E50/100*G50)</f>
        <v>0.5</v>
      </c>
      <c r="L50" s="55">
        <f>ABS(E50/100*H50)</f>
        <v>24.15</v>
      </c>
      <c r="M50" s="55">
        <f>ABS(E50/100*I50)</f>
        <v>117.5</v>
      </c>
      <c r="N50" s="54"/>
    </row>
    <row r="51" spans="1:14" ht="14.1" customHeight="1" x14ac:dyDescent="0.25">
      <c r="A51" s="158"/>
      <c r="B51" s="120" t="s">
        <v>50</v>
      </c>
      <c r="C51" s="652"/>
      <c r="D51" s="653"/>
      <c r="E51" s="653"/>
      <c r="F51" s="653"/>
      <c r="G51" s="653"/>
      <c r="H51" s="653"/>
      <c r="I51" s="654"/>
      <c r="J51" s="159">
        <f>SUM(J23+J32+J40+J50+J45)</f>
        <v>27.501379999999994</v>
      </c>
      <c r="K51" s="279">
        <f>SUM(K23+K32+K40+K50+K45)</f>
        <v>26.8171</v>
      </c>
      <c r="L51" s="279">
        <f>SUM(L23+L32+L40+L50+L45)</f>
        <v>97.675580000000011</v>
      </c>
      <c r="M51" s="120">
        <f>SUM(M23+M32+M40+M50+M45)</f>
        <v>748.21579999999994</v>
      </c>
      <c r="N51" s="160"/>
    </row>
    <row r="52" spans="1:14" ht="14.1" customHeight="1" x14ac:dyDescent="0.25">
      <c r="A52" s="694" t="s">
        <v>51</v>
      </c>
      <c r="B52" s="695"/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6"/>
    </row>
    <row r="53" spans="1:14" ht="14.1" customHeight="1" x14ac:dyDescent="0.25">
      <c r="A53" s="72">
        <v>80</v>
      </c>
      <c r="B53" s="181" t="s">
        <v>150</v>
      </c>
      <c r="C53" s="96">
        <v>90</v>
      </c>
      <c r="D53" s="79"/>
      <c r="E53" s="79"/>
      <c r="F53" s="79"/>
      <c r="G53" s="79"/>
      <c r="H53" s="79"/>
      <c r="I53" s="74"/>
      <c r="J53" s="71">
        <f>SUM(J54:J60)</f>
        <v>21.320389999999996</v>
      </c>
      <c r="K53" s="71">
        <f t="shared" ref="K53:M53" si="32">SUM(K54:K60)</f>
        <v>6.8079200000000011</v>
      </c>
      <c r="L53" s="71">
        <f t="shared" si="32"/>
        <v>16.372429999999998</v>
      </c>
      <c r="M53" s="71">
        <f t="shared" si="32"/>
        <v>211.9563</v>
      </c>
      <c r="N53" s="74">
        <v>7.2</v>
      </c>
    </row>
    <row r="54" spans="1:14" ht="14.1" customHeight="1" x14ac:dyDescent="0.25">
      <c r="A54" s="73"/>
      <c r="B54" s="18" t="s">
        <v>122</v>
      </c>
      <c r="C54" s="97"/>
      <c r="D54" s="88">
        <v>133</v>
      </c>
      <c r="E54" s="88">
        <v>98</v>
      </c>
      <c r="F54" s="88">
        <v>17.2</v>
      </c>
      <c r="G54" s="88">
        <v>0.5</v>
      </c>
      <c r="H54" s="88">
        <v>0</v>
      </c>
      <c r="I54" s="82">
        <v>73</v>
      </c>
      <c r="J54" s="88">
        <f>ABS(E54/100*F54)</f>
        <v>16.855999999999998</v>
      </c>
      <c r="K54" s="88">
        <f>ABS(E54/100*G54)</f>
        <v>0.49</v>
      </c>
      <c r="L54" s="82">
        <f>ABS(E54/100*H54)</f>
        <v>0</v>
      </c>
      <c r="M54" s="88">
        <f>ABS(E54/100*I54)</f>
        <v>71.539999999999992</v>
      </c>
      <c r="N54" s="75"/>
    </row>
    <row r="55" spans="1:14" ht="14.1" customHeight="1" x14ac:dyDescent="0.25">
      <c r="A55" s="73"/>
      <c r="B55" s="18" t="s">
        <v>85</v>
      </c>
      <c r="C55" s="97"/>
      <c r="D55" s="75">
        <v>8.3000000000000007</v>
      </c>
      <c r="E55" s="80">
        <v>7.26</v>
      </c>
      <c r="F55" s="75">
        <v>12.7</v>
      </c>
      <c r="G55" s="80">
        <v>11.5</v>
      </c>
      <c r="H55" s="80">
        <v>0.7</v>
      </c>
      <c r="I55" s="75">
        <v>157</v>
      </c>
      <c r="J55" s="88">
        <f t="shared" ref="J55:J60" si="33">ABS(E55/100*F55)</f>
        <v>0.92201999999999995</v>
      </c>
      <c r="K55" s="88">
        <f t="shared" ref="K55:K60" si="34">ABS(E55/100*G55)</f>
        <v>0.83489999999999998</v>
      </c>
      <c r="L55" s="82">
        <f t="shared" ref="L55:L60" si="35">ABS(E55/100*H55)</f>
        <v>5.0819999999999997E-2</v>
      </c>
      <c r="M55" s="88">
        <f t="shared" ref="M55:M60" si="36">ABS(E55/100*I55)</f>
        <v>11.398199999999999</v>
      </c>
      <c r="N55" s="75"/>
    </row>
    <row r="56" spans="1:14" ht="14.1" customHeight="1" x14ac:dyDescent="0.25">
      <c r="A56" s="73"/>
      <c r="B56" s="18" t="s">
        <v>56</v>
      </c>
      <c r="C56" s="97"/>
      <c r="D56" s="82">
        <v>10</v>
      </c>
      <c r="E56" s="82">
        <v>10</v>
      </c>
      <c r="F56" s="82">
        <v>7.7</v>
      </c>
      <c r="G56" s="82">
        <v>3</v>
      </c>
      <c r="H56" s="82">
        <v>50.1</v>
      </c>
      <c r="I56" s="82">
        <v>259</v>
      </c>
      <c r="J56" s="88">
        <f t="shared" si="33"/>
        <v>0.77</v>
      </c>
      <c r="K56" s="88">
        <f t="shared" si="34"/>
        <v>0.30000000000000004</v>
      </c>
      <c r="L56" s="82">
        <f t="shared" si="35"/>
        <v>5.0100000000000007</v>
      </c>
      <c r="M56" s="88">
        <f t="shared" si="36"/>
        <v>25.900000000000002</v>
      </c>
      <c r="N56" s="75"/>
    </row>
    <row r="57" spans="1:14" ht="14.1" customHeight="1" x14ac:dyDescent="0.25">
      <c r="A57" s="73"/>
      <c r="B57" s="18" t="s">
        <v>35</v>
      </c>
      <c r="C57" s="97"/>
      <c r="D57" s="88">
        <v>10</v>
      </c>
      <c r="E57" s="88">
        <v>8</v>
      </c>
      <c r="F57" s="88">
        <v>1.4</v>
      </c>
      <c r="G57" s="88">
        <v>0.2</v>
      </c>
      <c r="H57" s="88">
        <v>8.1999999999999993</v>
      </c>
      <c r="I57" s="88">
        <v>41</v>
      </c>
      <c r="J57" s="88">
        <f t="shared" si="33"/>
        <v>0.11199999999999999</v>
      </c>
      <c r="K57" s="88">
        <f t="shared" si="34"/>
        <v>1.6E-2</v>
      </c>
      <c r="L57" s="82">
        <f t="shared" si="35"/>
        <v>0.65599999999999992</v>
      </c>
      <c r="M57" s="88">
        <f t="shared" si="36"/>
        <v>3.2800000000000002</v>
      </c>
      <c r="N57" s="75"/>
    </row>
    <row r="58" spans="1:14" ht="14.1" customHeight="1" x14ac:dyDescent="0.25">
      <c r="A58" s="73"/>
      <c r="B58" s="18" t="s">
        <v>38</v>
      </c>
      <c r="C58" s="97"/>
      <c r="D58" s="217">
        <v>4</v>
      </c>
      <c r="E58" s="217">
        <v>4</v>
      </c>
      <c r="F58" s="217">
        <v>0</v>
      </c>
      <c r="G58" s="217">
        <v>99.9</v>
      </c>
      <c r="H58" s="217">
        <v>0</v>
      </c>
      <c r="I58" s="82">
        <v>899</v>
      </c>
      <c r="J58" s="88">
        <f t="shared" si="33"/>
        <v>0</v>
      </c>
      <c r="K58" s="88">
        <f t="shared" si="34"/>
        <v>3.9960000000000004</v>
      </c>
      <c r="L58" s="82">
        <f t="shared" si="35"/>
        <v>0</v>
      </c>
      <c r="M58" s="88">
        <f t="shared" si="36"/>
        <v>35.96</v>
      </c>
      <c r="N58" s="75"/>
    </row>
    <row r="59" spans="1:14" ht="14.1" customHeight="1" x14ac:dyDescent="0.25">
      <c r="A59" s="80"/>
      <c r="B59" s="80" t="s">
        <v>92</v>
      </c>
      <c r="C59" s="97"/>
      <c r="D59" s="80">
        <v>15</v>
      </c>
      <c r="E59" s="80">
        <v>15</v>
      </c>
      <c r="F59" s="80">
        <v>10.3</v>
      </c>
      <c r="G59" s="80">
        <v>1.1000000000000001</v>
      </c>
      <c r="H59" s="80">
        <v>70.599999999999994</v>
      </c>
      <c r="I59" s="75">
        <v>334</v>
      </c>
      <c r="J59" s="88">
        <f t="shared" si="33"/>
        <v>1.5450000000000002</v>
      </c>
      <c r="K59" s="88">
        <f t="shared" si="34"/>
        <v>0.16500000000000001</v>
      </c>
      <c r="L59" s="82">
        <f t="shared" si="35"/>
        <v>10.589999999999998</v>
      </c>
      <c r="M59" s="88">
        <f t="shared" si="36"/>
        <v>50.1</v>
      </c>
      <c r="N59" s="75"/>
    </row>
    <row r="60" spans="1:14" ht="14.1" customHeight="1" x14ac:dyDescent="0.25">
      <c r="A60" s="80"/>
      <c r="B60" s="80" t="s">
        <v>151</v>
      </c>
      <c r="C60" s="97"/>
      <c r="D60" s="99">
        <v>25</v>
      </c>
      <c r="E60" s="99">
        <v>21.87</v>
      </c>
      <c r="F60" s="99">
        <v>5.0999999999999996</v>
      </c>
      <c r="G60" s="99">
        <v>4.5999999999999996</v>
      </c>
      <c r="H60" s="99">
        <v>0.3</v>
      </c>
      <c r="I60" s="8">
        <v>63</v>
      </c>
      <c r="J60" s="88">
        <f t="shared" si="33"/>
        <v>1.11537</v>
      </c>
      <c r="K60" s="88">
        <f t="shared" si="34"/>
        <v>1.0060199999999999</v>
      </c>
      <c r="L60" s="82">
        <f t="shared" si="35"/>
        <v>6.5610000000000002E-2</v>
      </c>
      <c r="M60" s="88">
        <f t="shared" si="36"/>
        <v>13.7781</v>
      </c>
      <c r="N60" s="75"/>
    </row>
    <row r="61" spans="1:14" ht="29.25" customHeight="1" x14ac:dyDescent="0.25">
      <c r="A61" s="31" t="s">
        <v>276</v>
      </c>
      <c r="B61" s="11" t="s">
        <v>225</v>
      </c>
      <c r="C61" s="546">
        <v>120</v>
      </c>
      <c r="D61" s="536"/>
      <c r="E61" s="536"/>
      <c r="F61" s="536"/>
      <c r="G61" s="536"/>
      <c r="H61" s="536"/>
      <c r="I61" s="536"/>
      <c r="J61" s="538">
        <f>SUM(J62:J67)</f>
        <v>2.6480000000000001</v>
      </c>
      <c r="K61" s="538">
        <f>SUM(K62:K67)</f>
        <v>3.4009999999999998</v>
      </c>
      <c r="L61" s="538">
        <f>SUM(L62:L67)</f>
        <v>16.199000000000002</v>
      </c>
      <c r="M61" s="538">
        <f>SUM(M62:M67)</f>
        <v>106.83</v>
      </c>
      <c r="N61" s="534">
        <v>9.9</v>
      </c>
    </row>
    <row r="62" spans="1:14" ht="14.1" customHeight="1" x14ac:dyDescent="0.25">
      <c r="A62" s="547"/>
      <c r="B62" s="547" t="s">
        <v>34</v>
      </c>
      <c r="C62" s="547"/>
      <c r="D62" s="537">
        <v>100</v>
      </c>
      <c r="E62" s="537">
        <v>75</v>
      </c>
      <c r="F62" s="556">
        <v>2</v>
      </c>
      <c r="G62" s="556">
        <v>0.4</v>
      </c>
      <c r="H62" s="556">
        <v>16.3</v>
      </c>
      <c r="I62" s="556">
        <v>77</v>
      </c>
      <c r="J62" s="556">
        <f>ABS(E62/100*F62)</f>
        <v>1.5</v>
      </c>
      <c r="K62" s="556">
        <f>ABS(E62/100*G62)</f>
        <v>0.30000000000000004</v>
      </c>
      <c r="L62" s="551">
        <f>ABS(E62/100*H62)</f>
        <v>12.225000000000001</v>
      </c>
      <c r="M62" s="556">
        <f>ABS(E62/100*I62)</f>
        <v>57.75</v>
      </c>
      <c r="N62" s="535"/>
    </row>
    <row r="63" spans="1:14" ht="14.1" customHeight="1" x14ac:dyDescent="0.25">
      <c r="A63" s="547"/>
      <c r="B63" s="537" t="s">
        <v>43</v>
      </c>
      <c r="C63" s="547"/>
      <c r="D63" s="537">
        <v>20</v>
      </c>
      <c r="E63" s="537">
        <v>17</v>
      </c>
      <c r="F63" s="556">
        <v>1.4</v>
      </c>
      <c r="G63" s="556">
        <v>0.2</v>
      </c>
      <c r="H63" s="556">
        <v>8.1999999999999993</v>
      </c>
      <c r="I63" s="556">
        <v>41</v>
      </c>
      <c r="J63" s="556">
        <f t="shared" ref="J63:J67" si="37">ABS(E63/100*F63)</f>
        <v>0.23799999999999999</v>
      </c>
      <c r="K63" s="556">
        <f t="shared" ref="K63:K67" si="38">ABS(E63/100*G63)</f>
        <v>3.4000000000000002E-2</v>
      </c>
      <c r="L63" s="551">
        <f t="shared" ref="L63:L67" si="39">ABS(E63/100*H63)</f>
        <v>1.3939999999999999</v>
      </c>
      <c r="M63" s="556">
        <f t="shared" ref="M63:M67" si="40">ABS(E63/100*I63)</f>
        <v>6.9700000000000006</v>
      </c>
      <c r="N63" s="535"/>
    </row>
    <row r="64" spans="1:14" ht="14.1" customHeight="1" x14ac:dyDescent="0.25">
      <c r="A64" s="547"/>
      <c r="B64" s="537" t="s">
        <v>81</v>
      </c>
      <c r="C64" s="547"/>
      <c r="D64" s="537">
        <v>20</v>
      </c>
      <c r="E64" s="537">
        <v>18</v>
      </c>
      <c r="F64" s="556">
        <v>3.1</v>
      </c>
      <c r="G64" s="551">
        <v>0.2</v>
      </c>
      <c r="H64" s="551">
        <v>6.5</v>
      </c>
      <c r="I64" s="551">
        <v>40</v>
      </c>
      <c r="J64" s="556">
        <f t="shared" si="37"/>
        <v>0.55799999999999994</v>
      </c>
      <c r="K64" s="556">
        <f t="shared" si="38"/>
        <v>3.5999999999999997E-2</v>
      </c>
      <c r="L64" s="551">
        <f t="shared" si="39"/>
        <v>1.17</v>
      </c>
      <c r="M64" s="556">
        <f t="shared" si="40"/>
        <v>7.1999999999999993</v>
      </c>
      <c r="N64" s="535"/>
    </row>
    <row r="65" spans="1:14" ht="14.1" customHeight="1" x14ac:dyDescent="0.25">
      <c r="A65" s="547"/>
      <c r="B65" s="537" t="s">
        <v>36</v>
      </c>
      <c r="C65" s="547"/>
      <c r="D65" s="537">
        <v>20</v>
      </c>
      <c r="E65" s="537">
        <v>16</v>
      </c>
      <c r="F65" s="556">
        <v>1.3</v>
      </c>
      <c r="G65" s="556">
        <v>0.1</v>
      </c>
      <c r="H65" s="556">
        <v>6.9</v>
      </c>
      <c r="I65" s="556">
        <v>35</v>
      </c>
      <c r="J65" s="556">
        <f t="shared" si="37"/>
        <v>0.20800000000000002</v>
      </c>
      <c r="K65" s="556">
        <f t="shared" si="38"/>
        <v>1.6E-2</v>
      </c>
      <c r="L65" s="551">
        <f t="shared" si="39"/>
        <v>1.1040000000000001</v>
      </c>
      <c r="M65" s="556">
        <f t="shared" si="40"/>
        <v>5.6000000000000005</v>
      </c>
      <c r="N65" s="535"/>
    </row>
    <row r="66" spans="1:14" ht="14.1" customHeight="1" x14ac:dyDescent="0.25">
      <c r="A66" s="547"/>
      <c r="B66" s="537" t="s">
        <v>226</v>
      </c>
      <c r="C66" s="547"/>
      <c r="D66" s="537">
        <v>20</v>
      </c>
      <c r="E66" s="537">
        <v>18</v>
      </c>
      <c r="F66" s="556">
        <v>0.8</v>
      </c>
      <c r="G66" s="556">
        <v>0.1</v>
      </c>
      <c r="H66" s="556">
        <v>1.7</v>
      </c>
      <c r="I66" s="556">
        <v>13</v>
      </c>
      <c r="J66" s="556">
        <f t="shared" si="37"/>
        <v>0.14399999999999999</v>
      </c>
      <c r="K66" s="556">
        <f t="shared" si="38"/>
        <v>1.7999999999999999E-2</v>
      </c>
      <c r="L66" s="551">
        <f t="shared" si="39"/>
        <v>0.30599999999999999</v>
      </c>
      <c r="M66" s="556">
        <f t="shared" si="40"/>
        <v>2.34</v>
      </c>
      <c r="N66" s="535"/>
    </row>
    <row r="67" spans="1:14" ht="14.1" customHeight="1" x14ac:dyDescent="0.25">
      <c r="A67" s="547"/>
      <c r="B67" s="537" t="s">
        <v>38</v>
      </c>
      <c r="C67" s="547"/>
      <c r="D67" s="537">
        <v>3</v>
      </c>
      <c r="E67" s="537">
        <v>3</v>
      </c>
      <c r="F67" s="541">
        <v>0</v>
      </c>
      <c r="G67" s="35">
        <v>99.9</v>
      </c>
      <c r="H67" s="541">
        <v>0</v>
      </c>
      <c r="I67" s="8">
        <v>899</v>
      </c>
      <c r="J67" s="541">
        <f t="shared" si="37"/>
        <v>0</v>
      </c>
      <c r="K67" s="541">
        <f t="shared" si="38"/>
        <v>2.9969999999999999</v>
      </c>
      <c r="L67" s="8">
        <f t="shared" si="39"/>
        <v>0</v>
      </c>
      <c r="M67" s="8">
        <f t="shared" si="40"/>
        <v>26.97</v>
      </c>
      <c r="N67" s="535"/>
    </row>
    <row r="68" spans="1:14" ht="14.1" customHeight="1" x14ac:dyDescent="0.25">
      <c r="A68" s="85">
        <v>102</v>
      </c>
      <c r="B68" s="6" t="s">
        <v>57</v>
      </c>
      <c r="C68" s="1">
        <v>200</v>
      </c>
      <c r="D68" s="87"/>
      <c r="E68" s="87"/>
      <c r="F68" s="556"/>
      <c r="G68" s="556"/>
      <c r="H68" s="556"/>
      <c r="I68" s="556"/>
      <c r="J68" s="553">
        <f>SUM(J70:J71)</f>
        <v>9.0000000000000011E-2</v>
      </c>
      <c r="K68" s="553">
        <f>SUM(K70:K71)</f>
        <v>1.0000000000000002E-2</v>
      </c>
      <c r="L68" s="553">
        <f>SUM(L70:L71)</f>
        <v>15.27</v>
      </c>
      <c r="M68" s="553">
        <f>SUM(M70:M71)</f>
        <v>63.249999999999993</v>
      </c>
      <c r="N68" s="81">
        <v>0.06</v>
      </c>
    </row>
    <row r="69" spans="1:14" ht="14.1" customHeight="1" x14ac:dyDescent="0.25">
      <c r="A69" s="86"/>
      <c r="B69" s="20" t="s">
        <v>58</v>
      </c>
      <c r="C69" s="4"/>
      <c r="D69" s="88">
        <v>0.6</v>
      </c>
      <c r="E69" s="88">
        <v>0.6</v>
      </c>
      <c r="F69" s="88"/>
      <c r="G69" s="88"/>
      <c r="H69" s="88"/>
      <c r="I69" s="88"/>
      <c r="J69" s="88"/>
      <c r="K69" s="88"/>
      <c r="L69" s="88"/>
      <c r="M69" s="88"/>
      <c r="N69" s="82"/>
    </row>
    <row r="70" spans="1:14" ht="14.1" customHeight="1" x14ac:dyDescent="0.25">
      <c r="A70" s="86"/>
      <c r="B70" s="20" t="s">
        <v>59</v>
      </c>
      <c r="C70" s="4"/>
      <c r="D70" s="88">
        <v>10</v>
      </c>
      <c r="E70" s="88">
        <v>10</v>
      </c>
      <c r="F70" s="88">
        <v>0.9</v>
      </c>
      <c r="G70" s="88">
        <v>0.1</v>
      </c>
      <c r="H70" s="88">
        <v>3</v>
      </c>
      <c r="I70" s="88">
        <v>34</v>
      </c>
      <c r="J70" s="88">
        <f>ABS(E70/100*F70)</f>
        <v>9.0000000000000011E-2</v>
      </c>
      <c r="K70" s="88">
        <f>ABS(E70/100*G70)</f>
        <v>1.0000000000000002E-2</v>
      </c>
      <c r="L70" s="88">
        <f>ABS(E70/100*H70)</f>
        <v>0.30000000000000004</v>
      </c>
      <c r="M70" s="88">
        <f>ABS(E70/100*I70)</f>
        <v>3.4000000000000004</v>
      </c>
      <c r="N70" s="82"/>
    </row>
    <row r="71" spans="1:14" ht="14.1" customHeight="1" x14ac:dyDescent="0.25">
      <c r="A71" s="22"/>
      <c r="B71" s="100" t="s">
        <v>60</v>
      </c>
      <c r="C71" s="132"/>
      <c r="D71" s="99">
        <v>15</v>
      </c>
      <c r="E71" s="99">
        <v>15</v>
      </c>
      <c r="F71" s="88">
        <v>0</v>
      </c>
      <c r="G71" s="88">
        <v>0</v>
      </c>
      <c r="H71" s="88">
        <v>99.8</v>
      </c>
      <c r="I71" s="88">
        <v>399</v>
      </c>
      <c r="J71" s="99">
        <f>ABS(E71/100*F71)</f>
        <v>0</v>
      </c>
      <c r="K71" s="99">
        <f>ABS(E71/100*G71)</f>
        <v>0</v>
      </c>
      <c r="L71" s="99">
        <f>ABS(E71/100*H71)</f>
        <v>14.969999999999999</v>
      </c>
      <c r="M71" s="99">
        <f>ABS(E71/100*I71)</f>
        <v>59.849999999999994</v>
      </c>
      <c r="N71" s="8"/>
    </row>
    <row r="72" spans="1:14" ht="14.1" customHeight="1" x14ac:dyDescent="0.25">
      <c r="A72" s="22"/>
      <c r="B72" s="112" t="s">
        <v>56</v>
      </c>
      <c r="C72" s="132">
        <v>20</v>
      </c>
      <c r="D72" s="99">
        <v>20</v>
      </c>
      <c r="E72" s="99">
        <v>20</v>
      </c>
      <c r="F72" s="129">
        <v>7.7</v>
      </c>
      <c r="G72" s="94">
        <v>3</v>
      </c>
      <c r="H72" s="94">
        <v>50.1</v>
      </c>
      <c r="I72" s="94">
        <v>259</v>
      </c>
      <c r="J72" s="103">
        <f>ABS(E72/100*F72)</f>
        <v>1.54</v>
      </c>
      <c r="K72" s="103">
        <f>ABS(E72/100*G72)</f>
        <v>0.60000000000000009</v>
      </c>
      <c r="L72" s="95">
        <f>ABS(E72/100*H72)</f>
        <v>10.020000000000001</v>
      </c>
      <c r="M72" s="95">
        <f>ABS(E72/100*I72)</f>
        <v>51.800000000000004</v>
      </c>
      <c r="N72" s="94"/>
    </row>
    <row r="73" spans="1:14" ht="24.75" customHeight="1" x14ac:dyDescent="0.25">
      <c r="A73" s="32"/>
      <c r="B73" s="157" t="s">
        <v>61</v>
      </c>
      <c r="C73" s="652"/>
      <c r="D73" s="653"/>
      <c r="E73" s="653"/>
      <c r="F73" s="653"/>
      <c r="G73" s="653"/>
      <c r="H73" s="653"/>
      <c r="I73" s="654"/>
      <c r="J73" s="148">
        <f>ABS(J72+J68+J61+J53)</f>
        <v>25.598389999999995</v>
      </c>
      <c r="K73" s="148">
        <f t="shared" ref="K73:M73" si="41">ABS(K72+K68+K61+K53)</f>
        <v>10.818920000000002</v>
      </c>
      <c r="L73" s="148">
        <f t="shared" si="41"/>
        <v>57.861429999999999</v>
      </c>
      <c r="M73" s="148">
        <f t="shared" si="41"/>
        <v>433.83629999999999</v>
      </c>
      <c r="N73" s="160"/>
    </row>
    <row r="74" spans="1:14" ht="14.1" customHeight="1" x14ac:dyDescent="0.25">
      <c r="A74" s="690" t="s">
        <v>62</v>
      </c>
      <c r="B74" s="691"/>
      <c r="C74" s="691"/>
      <c r="D74" s="691"/>
      <c r="E74" s="691"/>
      <c r="F74" s="691"/>
      <c r="G74" s="691"/>
      <c r="H74" s="691"/>
      <c r="I74" s="691"/>
      <c r="J74" s="691"/>
      <c r="K74" s="691"/>
      <c r="L74" s="691"/>
      <c r="M74" s="691"/>
      <c r="N74" s="692"/>
    </row>
    <row r="75" spans="1:14" ht="14.1" customHeight="1" x14ac:dyDescent="0.25">
      <c r="A75" s="54">
        <v>105</v>
      </c>
      <c r="B75" s="112" t="s">
        <v>82</v>
      </c>
      <c r="C75" s="54">
        <v>180</v>
      </c>
      <c r="D75" s="94">
        <v>180</v>
      </c>
      <c r="E75" s="94">
        <v>180</v>
      </c>
      <c r="F75" s="129">
        <v>2.8</v>
      </c>
      <c r="G75" s="94">
        <v>4</v>
      </c>
      <c r="H75" s="94">
        <v>4.2</v>
      </c>
      <c r="I75" s="94">
        <v>67</v>
      </c>
      <c r="J75" s="55">
        <f>ABS(E75/100*F75)</f>
        <v>5.04</v>
      </c>
      <c r="K75" s="55">
        <f>ABS(E75/100*G75)</f>
        <v>7.2</v>
      </c>
      <c r="L75" s="55">
        <f>ABS(E75/100*H75)</f>
        <v>7.5600000000000005</v>
      </c>
      <c r="M75" s="55">
        <f>ABS(E75/100*I75)</f>
        <v>120.60000000000001</v>
      </c>
      <c r="N75" s="94">
        <v>1.4</v>
      </c>
    </row>
    <row r="76" spans="1:14" ht="14.1" customHeight="1" x14ac:dyDescent="0.25">
      <c r="A76" s="606">
        <v>106</v>
      </c>
      <c r="B76" s="112" t="s">
        <v>223</v>
      </c>
      <c r="C76" s="54">
        <v>30</v>
      </c>
      <c r="D76" s="94">
        <v>30</v>
      </c>
      <c r="E76" s="94">
        <v>30</v>
      </c>
      <c r="F76" s="133">
        <v>7.7</v>
      </c>
      <c r="G76" s="81">
        <v>3</v>
      </c>
      <c r="H76" s="81">
        <v>50.1</v>
      </c>
      <c r="I76" s="81">
        <v>259</v>
      </c>
      <c r="J76" s="55">
        <f t="shared" ref="J76:J77" si="42">ABS(E76/100*F76)</f>
        <v>2.31</v>
      </c>
      <c r="K76" s="55">
        <f t="shared" ref="K76:K77" si="43">ABS(E76/100*G76)</f>
        <v>0.89999999999999991</v>
      </c>
      <c r="L76" s="55">
        <f t="shared" ref="L76:L77" si="44">ABS(E76/100*H76)</f>
        <v>15.03</v>
      </c>
      <c r="M76" s="55">
        <f t="shared" ref="M76:M77" si="45">ABS(E76/100*I76)</f>
        <v>77.7</v>
      </c>
      <c r="N76" s="94"/>
    </row>
    <row r="77" spans="1:14" ht="14.1" customHeight="1" x14ac:dyDescent="0.25">
      <c r="A77" s="94"/>
      <c r="B77" s="112" t="s">
        <v>64</v>
      </c>
      <c r="C77" s="54">
        <v>75</v>
      </c>
      <c r="D77" s="94">
        <v>75</v>
      </c>
      <c r="E77" s="94">
        <v>75</v>
      </c>
      <c r="F77" s="134">
        <v>0.4</v>
      </c>
      <c r="G77" s="139">
        <v>0.4</v>
      </c>
      <c r="H77" s="139">
        <v>9.8000000000000007</v>
      </c>
      <c r="I77" s="139">
        <v>47</v>
      </c>
      <c r="J77" s="55">
        <f t="shared" si="42"/>
        <v>0.30000000000000004</v>
      </c>
      <c r="K77" s="55">
        <f t="shared" si="43"/>
        <v>0.30000000000000004</v>
      </c>
      <c r="L77" s="55">
        <f t="shared" si="44"/>
        <v>7.3500000000000005</v>
      </c>
      <c r="M77" s="55">
        <f t="shared" si="45"/>
        <v>35.25</v>
      </c>
      <c r="N77" s="139">
        <v>3.75</v>
      </c>
    </row>
    <row r="78" spans="1:14" ht="14.1" customHeight="1" x14ac:dyDescent="0.25">
      <c r="A78" s="139"/>
      <c r="B78" s="159" t="s">
        <v>65</v>
      </c>
      <c r="C78" s="153"/>
      <c r="D78" s="162"/>
      <c r="E78" s="162"/>
      <c r="F78" s="162"/>
      <c r="G78" s="162"/>
      <c r="H78" s="162"/>
      <c r="I78" s="160"/>
      <c r="J78" s="174">
        <f>SUM(J75:J77)</f>
        <v>7.6499999999999995</v>
      </c>
      <c r="K78" s="174">
        <f t="shared" ref="K78:M78" si="46">SUM(K75:K77)</f>
        <v>8.4</v>
      </c>
      <c r="L78" s="174">
        <f t="shared" si="46"/>
        <v>29.94</v>
      </c>
      <c r="M78" s="120">
        <f t="shared" si="46"/>
        <v>233.55</v>
      </c>
      <c r="N78" s="160"/>
    </row>
    <row r="79" spans="1:14" ht="14.1" customHeight="1" x14ac:dyDescent="0.25">
      <c r="A79" s="139"/>
      <c r="B79" s="242" t="s">
        <v>181</v>
      </c>
      <c r="C79" s="158">
        <v>6</v>
      </c>
      <c r="D79" s="139">
        <v>6</v>
      </c>
      <c r="E79" s="139">
        <v>6</v>
      </c>
      <c r="F79" s="158"/>
      <c r="G79" s="158"/>
      <c r="H79" s="158"/>
      <c r="I79" s="119"/>
      <c r="J79" s="120"/>
      <c r="K79" s="120"/>
      <c r="L79" s="120"/>
      <c r="M79" s="159"/>
      <c r="N79" s="139"/>
    </row>
    <row r="80" spans="1:14" ht="14.1" customHeight="1" x14ac:dyDescent="0.25">
      <c r="A80" s="139"/>
      <c r="B80" s="159" t="s">
        <v>66</v>
      </c>
      <c r="C80" s="652"/>
      <c r="D80" s="653"/>
      <c r="E80" s="653"/>
      <c r="F80" s="653"/>
      <c r="G80" s="653"/>
      <c r="H80" s="653"/>
      <c r="I80" s="654"/>
      <c r="J80" s="120">
        <f>ABS(J78+J73+J51+J21)</f>
        <v>78.813769999999977</v>
      </c>
      <c r="K80" s="120">
        <f t="shared" ref="K80:L80" si="47">ABS(K78+K73+K51+K21)</f>
        <v>69.786020000000008</v>
      </c>
      <c r="L80" s="120">
        <f t="shared" si="47"/>
        <v>253.73101000000003</v>
      </c>
      <c r="M80" s="120">
        <f>ABS(M78+M73+M51+M21)</f>
        <v>1977.9321</v>
      </c>
      <c r="N80" s="160"/>
    </row>
  </sheetData>
  <mergeCells count="21">
    <mergeCell ref="A1:N1"/>
    <mergeCell ref="A2:C2"/>
    <mergeCell ref="D2:H2"/>
    <mergeCell ref="I2:K2"/>
    <mergeCell ref="L2:O2"/>
    <mergeCell ref="C21:I21"/>
    <mergeCell ref="A22:N22"/>
    <mergeCell ref="A3:C3"/>
    <mergeCell ref="D3:H3"/>
    <mergeCell ref="I3:K3"/>
    <mergeCell ref="L3:N3"/>
    <mergeCell ref="A4:N4"/>
    <mergeCell ref="F5:H5"/>
    <mergeCell ref="J5:L5"/>
    <mergeCell ref="A6:E6"/>
    <mergeCell ref="A7:N7"/>
    <mergeCell ref="A52:N52"/>
    <mergeCell ref="C73:I73"/>
    <mergeCell ref="A74:N74"/>
    <mergeCell ref="C80:I80"/>
    <mergeCell ref="C51:I51"/>
  </mergeCells>
  <pageMargins left="0.25" right="0.25" top="0.59375" bottom="0.60416666666666663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Layout" topLeftCell="A52" workbookViewId="0">
      <selection activeCell="N80" sqref="N80"/>
    </sheetView>
  </sheetViews>
  <sheetFormatPr defaultRowHeight="14.1" customHeight="1" x14ac:dyDescent="0.25"/>
  <cols>
    <col min="1" max="1" width="4.7109375" style="135" customWidth="1"/>
    <col min="2" max="2" width="22.140625" style="135" customWidth="1"/>
    <col min="3" max="4" width="7" style="135" customWidth="1"/>
    <col min="5" max="5" width="7.5703125" style="135" customWidth="1"/>
    <col min="6" max="6" width="9.140625" style="135" customWidth="1"/>
    <col min="7" max="7" width="8.42578125" style="135" customWidth="1"/>
    <col min="8" max="8" width="8" style="135" customWidth="1"/>
    <col min="9" max="9" width="12.85546875" style="135" customWidth="1"/>
    <col min="10" max="10" width="8.7109375" style="135" customWidth="1"/>
    <col min="11" max="11" width="7.5703125" style="135" customWidth="1"/>
    <col min="12" max="12" width="9.42578125" style="135" customWidth="1"/>
    <col min="13" max="13" width="9.5703125" style="135" customWidth="1"/>
    <col min="14" max="14" width="11.42578125" style="135" customWidth="1"/>
    <col min="15" max="16384" width="9.140625" style="135"/>
  </cols>
  <sheetData>
    <row r="1" spans="1:15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189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153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14.1" customHeight="1" x14ac:dyDescent="0.25">
      <c r="A8" s="140">
        <v>49</v>
      </c>
      <c r="B8" s="141" t="s">
        <v>125</v>
      </c>
      <c r="C8" s="548">
        <v>110</v>
      </c>
      <c r="D8" s="534"/>
      <c r="E8" s="534"/>
      <c r="F8" s="534"/>
      <c r="G8" s="534"/>
      <c r="H8" s="534"/>
      <c r="I8" s="534"/>
      <c r="J8" s="540">
        <f>SUM(J9:J12)</f>
        <v>8.052249999999999</v>
      </c>
      <c r="K8" s="540">
        <f t="shared" ref="K8:M8" si="0">SUM(K9:K12)</f>
        <v>8.1912500000000001</v>
      </c>
      <c r="L8" s="540">
        <f t="shared" si="0"/>
        <v>9.7422500000000003</v>
      </c>
      <c r="M8" s="540">
        <f t="shared" si="0"/>
        <v>145.3075</v>
      </c>
      <c r="N8" s="534">
        <v>0.38</v>
      </c>
    </row>
    <row r="9" spans="1:15" ht="14.1" customHeight="1" x14ac:dyDescent="0.25">
      <c r="A9" s="142"/>
      <c r="B9" s="143" t="s">
        <v>85</v>
      </c>
      <c r="C9" s="549"/>
      <c r="D9" s="535">
        <v>50</v>
      </c>
      <c r="E9" s="535">
        <v>43.75</v>
      </c>
      <c r="F9" s="535">
        <v>12.7</v>
      </c>
      <c r="G9" s="537">
        <v>11.5</v>
      </c>
      <c r="H9" s="537">
        <v>0.7</v>
      </c>
      <c r="I9" s="537">
        <v>157</v>
      </c>
      <c r="J9" s="556">
        <f>ABS(E9/100*F9)</f>
        <v>5.5562499999999995</v>
      </c>
      <c r="K9" s="556">
        <f>ABS(E9/100*G9)</f>
        <v>5.03125</v>
      </c>
      <c r="L9" s="556">
        <f>ABS(E9/100*H9)</f>
        <v>0.30624999999999997</v>
      </c>
      <c r="M9" s="556">
        <f>ABS(E9/100*I9)</f>
        <v>68.6875</v>
      </c>
      <c r="N9" s="535"/>
    </row>
    <row r="10" spans="1:15" ht="14.1" customHeight="1" x14ac:dyDescent="0.25">
      <c r="A10" s="142"/>
      <c r="B10" s="535" t="s">
        <v>37</v>
      </c>
      <c r="C10" s="144"/>
      <c r="D10" s="537">
        <v>2</v>
      </c>
      <c r="E10" s="535">
        <v>2</v>
      </c>
      <c r="F10" s="556">
        <v>0.8</v>
      </c>
      <c r="G10" s="556">
        <v>72.5</v>
      </c>
      <c r="H10" s="556">
        <v>1.3</v>
      </c>
      <c r="I10" s="556">
        <v>661</v>
      </c>
      <c r="J10" s="556">
        <f t="shared" ref="J10:J12" si="1">ABS(E10/100*F10)</f>
        <v>1.6E-2</v>
      </c>
      <c r="K10" s="556">
        <f t="shared" ref="K10:K12" si="2">ABS(E10/100*G10)</f>
        <v>1.45</v>
      </c>
      <c r="L10" s="556">
        <f t="shared" ref="L10:L12" si="3">ABS(E10/100*H10)</f>
        <v>2.6000000000000002E-2</v>
      </c>
      <c r="M10" s="556">
        <f t="shared" ref="M10:M12" si="4">ABS(E10/100*I10)</f>
        <v>13.22</v>
      </c>
      <c r="N10" s="535"/>
    </row>
    <row r="11" spans="1:15" ht="14.1" customHeight="1" x14ac:dyDescent="0.25">
      <c r="A11" s="142"/>
      <c r="B11" s="535" t="s">
        <v>92</v>
      </c>
      <c r="C11" s="144"/>
      <c r="D11" s="537">
        <v>10</v>
      </c>
      <c r="E11" s="535">
        <v>10</v>
      </c>
      <c r="F11" s="535">
        <v>10.3</v>
      </c>
      <c r="G11" s="18">
        <v>1.1000000000000001</v>
      </c>
      <c r="H11" s="535">
        <v>70.599999999999994</v>
      </c>
      <c r="I11" s="537">
        <v>334</v>
      </c>
      <c r="J11" s="556">
        <f t="shared" si="1"/>
        <v>1.03</v>
      </c>
      <c r="K11" s="556">
        <f t="shared" si="2"/>
        <v>0.11000000000000001</v>
      </c>
      <c r="L11" s="556">
        <f t="shared" si="3"/>
        <v>7.06</v>
      </c>
      <c r="M11" s="556">
        <f t="shared" si="4"/>
        <v>33.4</v>
      </c>
      <c r="N11" s="535"/>
    </row>
    <row r="12" spans="1:15" ht="14.1" customHeight="1" x14ac:dyDescent="0.25">
      <c r="A12" s="547"/>
      <c r="B12" s="537" t="s">
        <v>41</v>
      </c>
      <c r="C12" s="547"/>
      <c r="D12" s="537">
        <v>50</v>
      </c>
      <c r="E12" s="537">
        <v>50</v>
      </c>
      <c r="F12" s="551">
        <v>2.9</v>
      </c>
      <c r="G12" s="556">
        <v>3.2</v>
      </c>
      <c r="H12" s="551">
        <v>4.7</v>
      </c>
      <c r="I12" s="556">
        <v>60</v>
      </c>
      <c r="J12" s="556">
        <f t="shared" si="1"/>
        <v>1.45</v>
      </c>
      <c r="K12" s="556">
        <f t="shared" si="2"/>
        <v>1.6</v>
      </c>
      <c r="L12" s="556">
        <f t="shared" si="3"/>
        <v>2.35</v>
      </c>
      <c r="M12" s="556">
        <f t="shared" si="4"/>
        <v>30</v>
      </c>
      <c r="N12" s="535"/>
    </row>
    <row r="13" spans="1:15" ht="28.5" customHeight="1" x14ac:dyDescent="0.25">
      <c r="A13" s="280" t="s">
        <v>277</v>
      </c>
      <c r="B13" s="184" t="s">
        <v>234</v>
      </c>
      <c r="C13" s="153">
        <v>100</v>
      </c>
      <c r="D13" s="116">
        <v>100</v>
      </c>
      <c r="E13" s="116">
        <v>100</v>
      </c>
      <c r="F13" s="565">
        <v>3.1</v>
      </c>
      <c r="G13" s="559">
        <v>0.2</v>
      </c>
      <c r="H13" s="559">
        <v>6.5</v>
      </c>
      <c r="I13" s="559">
        <v>40</v>
      </c>
      <c r="J13" s="558">
        <f t="shared" ref="J13" si="5">ABS(E13/100*F13)</f>
        <v>3.1</v>
      </c>
      <c r="K13" s="558">
        <f t="shared" ref="K13" si="6">ABS(E13/100*G13)</f>
        <v>0.2</v>
      </c>
      <c r="L13" s="558">
        <f t="shared" ref="L13" si="7">ABS(E13/100*H13)</f>
        <v>6.5</v>
      </c>
      <c r="M13" s="120">
        <f t="shared" ref="M13" si="8">ABS(E13/100*I13)</f>
        <v>40</v>
      </c>
      <c r="N13" s="94"/>
    </row>
    <row r="14" spans="1:15" ht="27" customHeight="1" x14ac:dyDescent="0.25">
      <c r="A14" s="86">
        <v>98</v>
      </c>
      <c r="B14" s="78" t="s">
        <v>149</v>
      </c>
      <c r="C14" s="85">
        <v>200</v>
      </c>
      <c r="D14" s="81"/>
      <c r="E14" s="81"/>
      <c r="F14" s="417"/>
      <c r="G14" s="414"/>
      <c r="H14" s="414"/>
      <c r="I14" s="414"/>
      <c r="J14" s="424">
        <f>SUM(J15:J17)</f>
        <v>3.48</v>
      </c>
      <c r="K14" s="84">
        <f>SUM(K15:K17)</f>
        <v>3.84</v>
      </c>
      <c r="L14" s="84">
        <f>SUM(L15:L17)</f>
        <v>20.61</v>
      </c>
      <c r="M14" s="126">
        <f>SUM(M15:M17)</f>
        <v>131.85</v>
      </c>
      <c r="N14" s="82">
        <v>0.9</v>
      </c>
    </row>
    <row r="15" spans="1:15" ht="14.1" customHeight="1" x14ac:dyDescent="0.25">
      <c r="A15" s="86"/>
      <c r="B15" s="3" t="s">
        <v>21</v>
      </c>
      <c r="C15" s="86"/>
      <c r="D15" s="82">
        <v>1.7</v>
      </c>
      <c r="E15" s="82">
        <v>1.7</v>
      </c>
      <c r="F15" s="88"/>
      <c r="G15" s="82"/>
      <c r="H15" s="82"/>
      <c r="I15" s="82"/>
      <c r="J15" s="88">
        <f>ABS(E15/100*F15)</f>
        <v>0</v>
      </c>
      <c r="K15" s="88">
        <f>ABS(E15/100*G15)</f>
        <v>0</v>
      </c>
      <c r="L15" s="88">
        <f>ABS(E15/100*H15)</f>
        <v>0</v>
      </c>
      <c r="M15" s="88">
        <f>ABS(E15/100*I15)</f>
        <v>0</v>
      </c>
      <c r="N15" s="82"/>
    </row>
    <row r="16" spans="1:15" ht="14.1" customHeight="1" x14ac:dyDescent="0.25">
      <c r="A16" s="86"/>
      <c r="B16" s="88" t="s">
        <v>41</v>
      </c>
      <c r="C16" s="4"/>
      <c r="D16" s="82">
        <v>120</v>
      </c>
      <c r="E16" s="82">
        <v>120</v>
      </c>
      <c r="F16" s="20">
        <v>2.9</v>
      </c>
      <c r="G16" s="88">
        <v>3.2</v>
      </c>
      <c r="H16" s="82">
        <v>4.7</v>
      </c>
      <c r="I16" s="88">
        <v>60</v>
      </c>
      <c r="J16" s="88">
        <f t="shared" ref="J16:J17" si="9">ABS(E16/100*F16)</f>
        <v>3.48</v>
      </c>
      <c r="K16" s="88">
        <f t="shared" ref="K16:K17" si="10">ABS(E16/100*G16)</f>
        <v>3.84</v>
      </c>
      <c r="L16" s="88">
        <f t="shared" ref="L16:L17" si="11">ABS(E16/100*H16)</f>
        <v>5.64</v>
      </c>
      <c r="M16" s="88">
        <f t="shared" ref="M16:M17" si="12">ABS(E16/100*I16)</f>
        <v>72</v>
      </c>
      <c r="N16" s="82"/>
    </row>
    <row r="17" spans="1:14" ht="14.1" customHeight="1" x14ac:dyDescent="0.25">
      <c r="A17" s="22"/>
      <c r="B17" s="99" t="s">
        <v>60</v>
      </c>
      <c r="C17" s="132"/>
      <c r="D17" s="8">
        <v>15</v>
      </c>
      <c r="E17" s="8">
        <v>15</v>
      </c>
      <c r="F17" s="99">
        <v>0</v>
      </c>
      <c r="G17" s="99">
        <v>0</v>
      </c>
      <c r="H17" s="99">
        <v>99.8</v>
      </c>
      <c r="I17" s="99">
        <v>399</v>
      </c>
      <c r="J17" s="88">
        <f t="shared" si="9"/>
        <v>0</v>
      </c>
      <c r="K17" s="88">
        <f t="shared" si="10"/>
        <v>0</v>
      </c>
      <c r="L17" s="88">
        <f t="shared" si="11"/>
        <v>14.969999999999999</v>
      </c>
      <c r="M17" s="88">
        <f t="shared" si="12"/>
        <v>59.849999999999994</v>
      </c>
      <c r="N17" s="8"/>
    </row>
    <row r="18" spans="1:14" ht="14.1" customHeight="1" x14ac:dyDescent="0.2">
      <c r="A18" s="72"/>
      <c r="B18" s="145" t="s">
        <v>91</v>
      </c>
      <c r="C18" s="96"/>
      <c r="D18" s="79"/>
      <c r="E18" s="79"/>
      <c r="F18" s="79"/>
      <c r="G18" s="79"/>
      <c r="H18" s="79"/>
      <c r="I18" s="79"/>
      <c r="J18" s="76">
        <f>SUM(J19:J20)</f>
        <v>3.16</v>
      </c>
      <c r="K18" s="76">
        <f t="shared" ref="K18:M18" si="13">SUM(K19:K20)</f>
        <v>8.2100000000000009</v>
      </c>
      <c r="L18" s="76">
        <f t="shared" si="13"/>
        <v>21.29</v>
      </c>
      <c r="M18" s="76">
        <f t="shared" si="13"/>
        <v>172.10000000000002</v>
      </c>
      <c r="N18" s="74"/>
    </row>
    <row r="19" spans="1:14" ht="14.1" customHeight="1" x14ac:dyDescent="0.25">
      <c r="A19" s="73"/>
      <c r="B19" s="146" t="s">
        <v>71</v>
      </c>
      <c r="C19" s="144">
        <v>40</v>
      </c>
      <c r="D19" s="80">
        <v>40</v>
      </c>
      <c r="E19" s="80">
        <v>40</v>
      </c>
      <c r="F19" s="88">
        <v>7.7</v>
      </c>
      <c r="G19" s="88">
        <v>2.4</v>
      </c>
      <c r="H19" s="88">
        <v>52.9</v>
      </c>
      <c r="I19" s="82">
        <v>265</v>
      </c>
      <c r="J19" s="88">
        <f>ABS(E19/100*F19)</f>
        <v>3.08</v>
      </c>
      <c r="K19" s="88">
        <f>ABS(E19/100*G19)</f>
        <v>0.96</v>
      </c>
      <c r="L19" s="82">
        <f>ABS(E19/100*H19)</f>
        <v>21.16</v>
      </c>
      <c r="M19" s="88">
        <f>ABS(E19/100*I19)</f>
        <v>106</v>
      </c>
      <c r="N19" s="75"/>
    </row>
    <row r="20" spans="1:14" ht="14.1" customHeight="1" x14ac:dyDescent="0.25">
      <c r="A20" s="32"/>
      <c r="B20" s="8" t="s">
        <v>83</v>
      </c>
      <c r="C20" s="147">
        <v>10</v>
      </c>
      <c r="D20" s="149">
        <v>10</v>
      </c>
      <c r="E20" s="149">
        <v>10</v>
      </c>
      <c r="F20" s="99">
        <v>0.8</v>
      </c>
      <c r="G20" s="99">
        <v>72.5</v>
      </c>
      <c r="H20" s="99">
        <v>1.3</v>
      </c>
      <c r="I20" s="8">
        <v>661</v>
      </c>
      <c r="J20" s="99">
        <f>ABS(E20/100*F20)</f>
        <v>8.0000000000000016E-2</v>
      </c>
      <c r="K20" s="99">
        <f>ABS(E20/100*G20)</f>
        <v>7.25</v>
      </c>
      <c r="L20" s="8">
        <f>ABS(E20/100*H20)</f>
        <v>0.13</v>
      </c>
      <c r="M20" s="8">
        <f>ABS(E20/100*I20)</f>
        <v>66.100000000000009</v>
      </c>
      <c r="N20" s="14"/>
    </row>
    <row r="21" spans="1:14" ht="14.1" customHeight="1" x14ac:dyDescent="0.25">
      <c r="A21" s="32"/>
      <c r="B21" s="148" t="s">
        <v>26</v>
      </c>
      <c r="C21" s="700"/>
      <c r="D21" s="701"/>
      <c r="E21" s="701"/>
      <c r="F21" s="701"/>
      <c r="G21" s="701"/>
      <c r="H21" s="701"/>
      <c r="I21" s="702"/>
      <c r="J21" s="148">
        <f>ABS(J18+J14+J13+J8)</f>
        <v>17.792249999999999</v>
      </c>
      <c r="K21" s="148">
        <f t="shared" ref="K21:M21" si="14">ABS(K18+K14+K13+K8)</f>
        <v>20.44125</v>
      </c>
      <c r="L21" s="148">
        <f t="shared" si="14"/>
        <v>58.142249999999997</v>
      </c>
      <c r="M21" s="148">
        <f t="shared" si="14"/>
        <v>489.25750000000005</v>
      </c>
      <c r="N21" s="160"/>
    </row>
    <row r="22" spans="1:14" ht="14.1" customHeight="1" x14ac:dyDescent="0.25">
      <c r="A22" s="694" t="s">
        <v>30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6"/>
    </row>
    <row r="23" spans="1:14" ht="30" customHeight="1" x14ac:dyDescent="0.25">
      <c r="A23" s="72">
        <v>40</v>
      </c>
      <c r="B23" s="186" t="s">
        <v>212</v>
      </c>
      <c r="C23" s="96">
        <v>250</v>
      </c>
      <c r="D23" s="79"/>
      <c r="E23" s="79"/>
      <c r="F23" s="79"/>
      <c r="G23" s="79"/>
      <c r="H23" s="79"/>
      <c r="I23" s="79"/>
      <c r="J23" s="76">
        <f>SUM(J24:J30)</f>
        <v>2.887</v>
      </c>
      <c r="K23" s="76">
        <f t="shared" ref="K23:M23" si="15">SUM(K24:K30)</f>
        <v>6.0580000000000007</v>
      </c>
      <c r="L23" s="76">
        <f t="shared" si="15"/>
        <v>19.089999999999996</v>
      </c>
      <c r="M23" s="76">
        <f t="shared" si="15"/>
        <v>143.02000000000001</v>
      </c>
      <c r="N23" s="74">
        <v>34.5</v>
      </c>
    </row>
    <row r="24" spans="1:14" ht="14.1" customHeight="1" x14ac:dyDescent="0.25">
      <c r="A24" s="73"/>
      <c r="B24" s="18" t="s">
        <v>34</v>
      </c>
      <c r="C24" s="97"/>
      <c r="D24" s="80">
        <v>85</v>
      </c>
      <c r="E24" s="80">
        <v>64</v>
      </c>
      <c r="F24" s="88">
        <v>2</v>
      </c>
      <c r="G24" s="88">
        <v>0.4</v>
      </c>
      <c r="H24" s="88">
        <v>16.3</v>
      </c>
      <c r="I24" s="88">
        <v>77</v>
      </c>
      <c r="J24" s="88">
        <f>ABS(E24/100*F24)</f>
        <v>1.28</v>
      </c>
      <c r="K24" s="88">
        <f>ABS(E24/100*G24)</f>
        <v>0.25600000000000001</v>
      </c>
      <c r="L24" s="82">
        <f>ABS(E24/100*H24)</f>
        <v>10.432</v>
      </c>
      <c r="M24" s="88">
        <f>ABS(E24/100*I24)</f>
        <v>49.28</v>
      </c>
      <c r="N24" s="75"/>
    </row>
    <row r="25" spans="1:14" ht="14.1" customHeight="1" x14ac:dyDescent="0.25">
      <c r="A25" s="73"/>
      <c r="B25" s="18" t="s">
        <v>154</v>
      </c>
      <c r="C25" s="97"/>
      <c r="D25" s="80">
        <v>10</v>
      </c>
      <c r="E25" s="80">
        <v>10</v>
      </c>
      <c r="F25" s="5">
        <v>11</v>
      </c>
      <c r="G25" s="80">
        <v>1.3</v>
      </c>
      <c r="H25" s="80">
        <v>70.5</v>
      </c>
      <c r="I25" s="80">
        <v>338</v>
      </c>
      <c r="J25" s="88">
        <f t="shared" ref="J25:J30" si="16">ABS(E25/100*F25)</f>
        <v>1.1000000000000001</v>
      </c>
      <c r="K25" s="88">
        <f t="shared" ref="K25:K30" si="17">ABS(E25/100*G25)</f>
        <v>0.13</v>
      </c>
      <c r="L25" s="82">
        <f t="shared" ref="L25:L30" si="18">ABS(E25/100*H25)</f>
        <v>7.0500000000000007</v>
      </c>
      <c r="M25" s="88">
        <f t="shared" ref="M25:M30" si="19">ABS(E25/100*I25)</f>
        <v>33.800000000000004</v>
      </c>
      <c r="N25" s="75"/>
    </row>
    <row r="26" spans="1:14" ht="14.1" customHeight="1" x14ac:dyDescent="0.25">
      <c r="A26" s="73"/>
      <c r="B26" s="18" t="s">
        <v>35</v>
      </c>
      <c r="C26" s="97"/>
      <c r="D26" s="80">
        <v>10</v>
      </c>
      <c r="E26" s="80">
        <v>8</v>
      </c>
      <c r="F26" s="88">
        <v>1.4</v>
      </c>
      <c r="G26" s="88">
        <v>0.2</v>
      </c>
      <c r="H26" s="88">
        <v>8.1999999999999993</v>
      </c>
      <c r="I26" s="88">
        <v>41</v>
      </c>
      <c r="J26" s="88">
        <f t="shared" si="16"/>
        <v>0.11199999999999999</v>
      </c>
      <c r="K26" s="88">
        <f t="shared" si="17"/>
        <v>1.6E-2</v>
      </c>
      <c r="L26" s="82">
        <f t="shared" si="18"/>
        <v>0.65599999999999992</v>
      </c>
      <c r="M26" s="88">
        <f t="shared" si="19"/>
        <v>3.2800000000000002</v>
      </c>
      <c r="N26" s="75"/>
    </row>
    <row r="27" spans="1:14" ht="14.1" customHeight="1" x14ac:dyDescent="0.25">
      <c r="A27" s="73"/>
      <c r="B27" s="18" t="s">
        <v>36</v>
      </c>
      <c r="C27" s="97"/>
      <c r="D27" s="80">
        <v>10</v>
      </c>
      <c r="E27" s="80">
        <v>8</v>
      </c>
      <c r="F27" s="88">
        <v>1.3</v>
      </c>
      <c r="G27" s="88">
        <v>0.1</v>
      </c>
      <c r="H27" s="88">
        <v>6.9</v>
      </c>
      <c r="I27" s="88">
        <v>35</v>
      </c>
      <c r="J27" s="88">
        <f t="shared" si="16"/>
        <v>0.10400000000000001</v>
      </c>
      <c r="K27" s="88">
        <f t="shared" si="17"/>
        <v>8.0000000000000002E-3</v>
      </c>
      <c r="L27" s="82">
        <f t="shared" si="18"/>
        <v>0.55200000000000005</v>
      </c>
      <c r="M27" s="88">
        <f t="shared" si="19"/>
        <v>2.8000000000000003</v>
      </c>
      <c r="N27" s="75"/>
    </row>
    <row r="28" spans="1:14" ht="14.1" customHeight="1" x14ac:dyDescent="0.25">
      <c r="A28" s="73"/>
      <c r="B28" s="18" t="s">
        <v>37</v>
      </c>
      <c r="C28" s="97"/>
      <c r="D28" s="80">
        <v>2</v>
      </c>
      <c r="E28" s="80">
        <v>2</v>
      </c>
      <c r="F28" s="88">
        <v>0.8</v>
      </c>
      <c r="G28" s="88">
        <v>72.5</v>
      </c>
      <c r="H28" s="88">
        <v>1.3</v>
      </c>
      <c r="I28" s="88">
        <v>661</v>
      </c>
      <c r="J28" s="88">
        <f t="shared" si="16"/>
        <v>1.6E-2</v>
      </c>
      <c r="K28" s="88">
        <f t="shared" si="17"/>
        <v>1.45</v>
      </c>
      <c r="L28" s="82">
        <f t="shared" si="18"/>
        <v>2.6000000000000002E-2</v>
      </c>
      <c r="M28" s="88">
        <f t="shared" si="19"/>
        <v>13.22</v>
      </c>
      <c r="N28" s="75"/>
    </row>
    <row r="29" spans="1:14" ht="14.1" customHeight="1" x14ac:dyDescent="0.25">
      <c r="A29" s="549"/>
      <c r="B29" s="18" t="s">
        <v>72</v>
      </c>
      <c r="C29" s="547"/>
      <c r="D29" s="537">
        <v>11</v>
      </c>
      <c r="E29" s="537">
        <v>11</v>
      </c>
      <c r="F29" s="556">
        <v>2.5</v>
      </c>
      <c r="G29" s="556">
        <v>20</v>
      </c>
      <c r="H29" s="556">
        <v>3.4</v>
      </c>
      <c r="I29" s="556">
        <v>206</v>
      </c>
      <c r="J29" s="556">
        <f t="shared" si="16"/>
        <v>0.27500000000000002</v>
      </c>
      <c r="K29" s="556">
        <f t="shared" si="17"/>
        <v>2.2000000000000002</v>
      </c>
      <c r="L29" s="551">
        <f t="shared" si="18"/>
        <v>0.374</v>
      </c>
      <c r="M29" s="556">
        <f t="shared" si="19"/>
        <v>22.66</v>
      </c>
      <c r="N29" s="535"/>
    </row>
    <row r="30" spans="1:14" ht="14.1" customHeight="1" x14ac:dyDescent="0.25">
      <c r="A30" s="14"/>
      <c r="B30" s="561" t="s">
        <v>38</v>
      </c>
      <c r="C30" s="563"/>
      <c r="D30" s="560">
        <v>2</v>
      </c>
      <c r="E30" s="560">
        <v>2</v>
      </c>
      <c r="F30" s="541">
        <v>0</v>
      </c>
      <c r="G30" s="589">
        <v>99.9</v>
      </c>
      <c r="H30" s="541">
        <v>0</v>
      </c>
      <c r="I30" s="8">
        <v>899</v>
      </c>
      <c r="J30" s="541">
        <f t="shared" si="16"/>
        <v>0</v>
      </c>
      <c r="K30" s="541">
        <f t="shared" si="17"/>
        <v>1.9980000000000002</v>
      </c>
      <c r="L30" s="8">
        <f t="shared" si="18"/>
        <v>0</v>
      </c>
      <c r="M30" s="541">
        <f t="shared" si="19"/>
        <v>17.98</v>
      </c>
      <c r="N30" s="14"/>
    </row>
    <row r="31" spans="1:14" ht="26.25" customHeight="1" x14ac:dyDescent="0.25">
      <c r="A31" s="96">
        <v>76</v>
      </c>
      <c r="B31" s="11" t="s">
        <v>235</v>
      </c>
      <c r="C31" s="96">
        <v>70</v>
      </c>
      <c r="D31" s="79"/>
      <c r="E31" s="79"/>
      <c r="F31" s="536"/>
      <c r="G31" s="536"/>
      <c r="H31" s="536"/>
      <c r="I31" s="534"/>
      <c r="J31" s="76">
        <f>SUM(J32:J36)</f>
        <v>23.773999999999997</v>
      </c>
      <c r="K31" s="76">
        <f>SUM(K32:K36)</f>
        <v>26.378999999999994</v>
      </c>
      <c r="L31" s="76">
        <f>SUM(L32:L36)</f>
        <v>6.8260000000000005</v>
      </c>
      <c r="M31" s="76">
        <f>SUM(M32:M36)</f>
        <v>360.19000000000005</v>
      </c>
      <c r="N31" s="74">
        <v>7.34</v>
      </c>
    </row>
    <row r="32" spans="1:14" ht="14.1" customHeight="1" x14ac:dyDescent="0.25">
      <c r="A32" s="23"/>
      <c r="B32" s="5" t="s">
        <v>107</v>
      </c>
      <c r="C32" s="97"/>
      <c r="D32" s="80">
        <v>135</v>
      </c>
      <c r="E32" s="80">
        <v>123</v>
      </c>
      <c r="F32" s="75">
        <v>18.2</v>
      </c>
      <c r="G32" s="80">
        <v>18.399999999999999</v>
      </c>
      <c r="H32" s="75">
        <v>0</v>
      </c>
      <c r="I32" s="80">
        <v>238</v>
      </c>
      <c r="J32" s="88">
        <f>ABS(E32/100*F32)</f>
        <v>22.385999999999999</v>
      </c>
      <c r="K32" s="88">
        <f>ABS(E32/100*G32)</f>
        <v>22.631999999999998</v>
      </c>
      <c r="L32" s="82">
        <f>ABS(E32/100*H32)</f>
        <v>0</v>
      </c>
      <c r="M32" s="88">
        <f>ABS(E32/100*I32)</f>
        <v>292.74</v>
      </c>
      <c r="N32" s="75"/>
    </row>
    <row r="33" spans="1:14" ht="14.1" customHeight="1" x14ac:dyDescent="0.25">
      <c r="A33" s="23"/>
      <c r="B33" s="5" t="s">
        <v>36</v>
      </c>
      <c r="C33" s="73"/>
      <c r="D33" s="75">
        <v>10</v>
      </c>
      <c r="E33" s="75">
        <v>8</v>
      </c>
      <c r="F33" s="88">
        <v>1.3</v>
      </c>
      <c r="G33" s="88">
        <v>0.1</v>
      </c>
      <c r="H33" s="88">
        <v>6.9</v>
      </c>
      <c r="I33" s="88">
        <v>35</v>
      </c>
      <c r="J33" s="88">
        <f t="shared" ref="J33:J35" si="20">ABS(E33/100*F33)</f>
        <v>0.10400000000000001</v>
      </c>
      <c r="K33" s="88">
        <f t="shared" ref="K33:K35" si="21">ABS(E33/100*G33)</f>
        <v>8.0000000000000002E-3</v>
      </c>
      <c r="L33" s="82">
        <f t="shared" ref="L33:L35" si="22">ABS(E33/100*H33)</f>
        <v>0.55200000000000005</v>
      </c>
      <c r="M33" s="88">
        <f t="shared" ref="M33:M35" si="23">ABS(E33/100*I33)</f>
        <v>2.8000000000000003</v>
      </c>
      <c r="N33" s="75"/>
    </row>
    <row r="34" spans="1:14" ht="14.1" customHeight="1" x14ac:dyDescent="0.25">
      <c r="A34" s="23"/>
      <c r="B34" s="80" t="s">
        <v>35</v>
      </c>
      <c r="C34" s="97"/>
      <c r="D34" s="80">
        <v>20</v>
      </c>
      <c r="E34" s="75">
        <v>17</v>
      </c>
      <c r="F34" s="88">
        <v>1.4</v>
      </c>
      <c r="G34" s="88">
        <v>0.2</v>
      </c>
      <c r="H34" s="88">
        <v>8.1999999999999993</v>
      </c>
      <c r="I34" s="88">
        <v>41</v>
      </c>
      <c r="J34" s="88">
        <f t="shared" si="20"/>
        <v>0.23799999999999999</v>
      </c>
      <c r="K34" s="88">
        <f t="shared" si="21"/>
        <v>3.4000000000000002E-2</v>
      </c>
      <c r="L34" s="82">
        <f t="shared" si="22"/>
        <v>1.3939999999999999</v>
      </c>
      <c r="M34" s="88">
        <f t="shared" si="23"/>
        <v>6.9700000000000006</v>
      </c>
      <c r="N34" s="75"/>
    </row>
    <row r="35" spans="1:14" ht="14.1" customHeight="1" x14ac:dyDescent="0.25">
      <c r="A35" s="23"/>
      <c r="B35" s="80" t="s">
        <v>37</v>
      </c>
      <c r="C35" s="97"/>
      <c r="D35" s="80">
        <v>2</v>
      </c>
      <c r="E35" s="75">
        <v>2</v>
      </c>
      <c r="F35" s="88">
        <v>0.8</v>
      </c>
      <c r="G35" s="88">
        <v>72.5</v>
      </c>
      <c r="H35" s="88">
        <v>1.3</v>
      </c>
      <c r="I35" s="88">
        <v>661</v>
      </c>
      <c r="J35" s="88">
        <f t="shared" si="20"/>
        <v>1.6E-2</v>
      </c>
      <c r="K35" s="88">
        <f t="shared" si="21"/>
        <v>1.45</v>
      </c>
      <c r="L35" s="82">
        <f t="shared" si="22"/>
        <v>2.6000000000000002E-2</v>
      </c>
      <c r="M35" s="88">
        <f t="shared" si="23"/>
        <v>13.22</v>
      </c>
      <c r="N35" s="75"/>
    </row>
    <row r="36" spans="1:14" s="200" customFormat="1" ht="14.1" customHeight="1" x14ac:dyDescent="0.25">
      <c r="A36" s="211">
        <v>18</v>
      </c>
      <c r="B36" s="225" t="s">
        <v>192</v>
      </c>
      <c r="C36" s="211">
        <v>50</v>
      </c>
      <c r="D36" s="207"/>
      <c r="E36" s="207"/>
      <c r="F36" s="207"/>
      <c r="G36" s="207"/>
      <c r="H36" s="207"/>
      <c r="I36" s="207"/>
      <c r="J36" s="218">
        <f>SUM(J37:J39)</f>
        <v>1.03</v>
      </c>
      <c r="K36" s="218">
        <f t="shared" ref="K36:M36" si="24">SUM(K37:K39)</f>
        <v>2.2550000000000003</v>
      </c>
      <c r="L36" s="218">
        <f t="shared" si="24"/>
        <v>4.8540000000000001</v>
      </c>
      <c r="M36" s="218">
        <f t="shared" si="24"/>
        <v>44.46</v>
      </c>
      <c r="N36" s="161"/>
    </row>
    <row r="37" spans="1:14" ht="14.1" customHeight="1" x14ac:dyDescent="0.25">
      <c r="A37" s="212"/>
      <c r="B37" s="203" t="s">
        <v>55</v>
      </c>
      <c r="C37" s="212"/>
      <c r="D37" s="203">
        <v>5</v>
      </c>
      <c r="E37" s="203">
        <v>5</v>
      </c>
      <c r="F37" s="203">
        <v>4.8</v>
      </c>
      <c r="G37" s="203">
        <v>0</v>
      </c>
      <c r="H37" s="203">
        <v>19</v>
      </c>
      <c r="I37" s="203">
        <v>102</v>
      </c>
      <c r="J37" s="214">
        <f t="shared" ref="J37:J39" si="25">ABS(E37/100*F37)</f>
        <v>0.24</v>
      </c>
      <c r="K37" s="214">
        <f t="shared" ref="K37:K39" si="26">ABS(E37/100*G37)</f>
        <v>0</v>
      </c>
      <c r="L37" s="214">
        <f t="shared" ref="L37:L39" si="27">ABS(E37/100*H37)</f>
        <v>0.95000000000000007</v>
      </c>
      <c r="M37" s="214">
        <f t="shared" ref="M37:M39" si="28">ABS(E37/100*I37)</f>
        <v>5.1000000000000005</v>
      </c>
      <c r="N37" s="24"/>
    </row>
    <row r="38" spans="1:14" ht="14.1" customHeight="1" x14ac:dyDescent="0.25">
      <c r="A38" s="212"/>
      <c r="B38" s="203" t="s">
        <v>72</v>
      </c>
      <c r="C38" s="212"/>
      <c r="D38" s="203">
        <v>11</v>
      </c>
      <c r="E38" s="203">
        <v>11</v>
      </c>
      <c r="F38" s="214">
        <v>2.5</v>
      </c>
      <c r="G38" s="214">
        <v>20</v>
      </c>
      <c r="H38" s="214">
        <v>3.4</v>
      </c>
      <c r="I38" s="214">
        <v>206</v>
      </c>
      <c r="J38" s="214">
        <f t="shared" si="25"/>
        <v>0.27500000000000002</v>
      </c>
      <c r="K38" s="214">
        <f t="shared" si="26"/>
        <v>2.2000000000000002</v>
      </c>
      <c r="L38" s="214">
        <f t="shared" si="27"/>
        <v>0.374</v>
      </c>
      <c r="M38" s="214">
        <f t="shared" si="28"/>
        <v>22.66</v>
      </c>
      <c r="N38" s="24"/>
    </row>
    <row r="39" spans="1:14" ht="14.1" customHeight="1" x14ac:dyDescent="0.25">
      <c r="A39" s="224"/>
      <c r="B39" s="14" t="s">
        <v>92</v>
      </c>
      <c r="C39" s="32"/>
      <c r="D39" s="14">
        <v>5</v>
      </c>
      <c r="E39" s="14">
        <v>5</v>
      </c>
      <c r="F39" s="14">
        <v>10.3</v>
      </c>
      <c r="G39" s="14">
        <v>1.1000000000000001</v>
      </c>
      <c r="H39" s="14">
        <v>70.599999999999994</v>
      </c>
      <c r="I39" s="14">
        <v>334</v>
      </c>
      <c r="J39" s="8">
        <f t="shared" si="25"/>
        <v>0.51500000000000001</v>
      </c>
      <c r="K39" s="8">
        <f t="shared" si="26"/>
        <v>5.5000000000000007E-2</v>
      </c>
      <c r="L39" s="8">
        <f t="shared" si="27"/>
        <v>3.53</v>
      </c>
      <c r="M39" s="8">
        <f t="shared" si="28"/>
        <v>16.7</v>
      </c>
      <c r="N39" s="223"/>
    </row>
    <row r="40" spans="1:14" ht="14.1" customHeight="1" x14ac:dyDescent="0.25">
      <c r="A40" s="209">
        <v>52</v>
      </c>
      <c r="B40" s="206" t="s">
        <v>166</v>
      </c>
      <c r="C40" s="209">
        <v>150</v>
      </c>
      <c r="D40" s="204"/>
      <c r="E40" s="204"/>
      <c r="F40" s="204"/>
      <c r="G40" s="204"/>
      <c r="H40" s="204"/>
      <c r="I40" s="204"/>
      <c r="J40" s="206">
        <f>SUM(J41:J42)</f>
        <v>3.524</v>
      </c>
      <c r="K40" s="206">
        <f t="shared" ref="K40:M40" si="29">SUM(K41:K42)</f>
        <v>2.6749999999999998</v>
      </c>
      <c r="L40" s="206">
        <f t="shared" si="29"/>
        <v>37.039000000000001</v>
      </c>
      <c r="M40" s="206">
        <f t="shared" si="29"/>
        <v>186.32999999999998</v>
      </c>
      <c r="N40" s="203"/>
    </row>
    <row r="41" spans="1:14" ht="14.1" customHeight="1" x14ac:dyDescent="0.25">
      <c r="A41" s="97"/>
      <c r="B41" s="80" t="s">
        <v>37</v>
      </c>
      <c r="C41" s="97"/>
      <c r="D41" s="80">
        <v>3</v>
      </c>
      <c r="E41" s="80">
        <v>3</v>
      </c>
      <c r="F41" s="88">
        <v>0.8</v>
      </c>
      <c r="G41" s="88">
        <v>72.5</v>
      </c>
      <c r="H41" s="88">
        <v>1.3</v>
      </c>
      <c r="I41" s="88">
        <v>661</v>
      </c>
      <c r="J41" s="88">
        <f>ABS(E41/100*F41)</f>
        <v>2.4E-2</v>
      </c>
      <c r="K41" s="88">
        <f>ABS(E41/100*G41)</f>
        <v>2.1749999999999998</v>
      </c>
      <c r="L41" s="82">
        <f>ABS(E41/100*H41)</f>
        <v>3.9E-2</v>
      </c>
      <c r="M41" s="88">
        <f>ABS(E41/100*I41)</f>
        <v>19.829999999999998</v>
      </c>
      <c r="N41" s="75"/>
    </row>
    <row r="42" spans="1:14" ht="14.1" customHeight="1" x14ac:dyDescent="0.25">
      <c r="A42" s="97"/>
      <c r="B42" s="80" t="s">
        <v>108</v>
      </c>
      <c r="C42" s="97"/>
      <c r="D42" s="80">
        <v>50</v>
      </c>
      <c r="E42" s="80">
        <v>50</v>
      </c>
      <c r="F42" s="80">
        <v>7</v>
      </c>
      <c r="G42" s="80">
        <v>1</v>
      </c>
      <c r="H42" s="80">
        <v>74</v>
      </c>
      <c r="I42" s="80">
        <v>333</v>
      </c>
      <c r="J42" s="88">
        <f>ABS(E42/100*F42)</f>
        <v>3.5</v>
      </c>
      <c r="K42" s="88">
        <f>ABS(E42/100*G42)</f>
        <v>0.5</v>
      </c>
      <c r="L42" s="82">
        <f>ABS(E42/100*H42)</f>
        <v>37</v>
      </c>
      <c r="M42" s="88">
        <f>ABS(E42/100*I42)</f>
        <v>166.5</v>
      </c>
      <c r="N42" s="75"/>
    </row>
    <row r="43" spans="1:14" ht="22.5" customHeight="1" x14ac:dyDescent="0.25">
      <c r="A43" s="573">
        <v>8</v>
      </c>
      <c r="B43" s="11" t="s">
        <v>283</v>
      </c>
      <c r="C43" s="573">
        <v>50</v>
      </c>
      <c r="D43" s="568"/>
      <c r="E43" s="568"/>
      <c r="F43" s="575"/>
      <c r="G43" s="427"/>
      <c r="H43" s="427"/>
      <c r="I43" s="575"/>
      <c r="J43" s="570">
        <f>SUM(J44:J45)</f>
        <v>0.57200000000000006</v>
      </c>
      <c r="K43" s="570">
        <f t="shared" ref="K43:M43" si="30">SUM(K44:K45)</f>
        <v>1.9980000000000002</v>
      </c>
      <c r="L43" s="570">
        <f t="shared" si="30"/>
        <v>2.4440000000000004</v>
      </c>
      <c r="M43" s="571">
        <f t="shared" si="30"/>
        <v>30.46</v>
      </c>
      <c r="N43" s="178">
        <v>0.03</v>
      </c>
    </row>
    <row r="44" spans="1:14" ht="14.1" customHeight="1" x14ac:dyDescent="0.25">
      <c r="A44" s="574"/>
      <c r="B44" s="569" t="s">
        <v>227</v>
      </c>
      <c r="C44" s="574"/>
      <c r="D44" s="574">
        <v>60</v>
      </c>
      <c r="E44" s="569">
        <v>52</v>
      </c>
      <c r="F44" s="576">
        <v>1.1000000000000001</v>
      </c>
      <c r="G44" s="428">
        <v>0</v>
      </c>
      <c r="H44" s="576">
        <v>4.7</v>
      </c>
      <c r="I44" s="576">
        <v>24</v>
      </c>
      <c r="J44" s="577">
        <f t="shared" ref="J44:J45" si="31">ABS(E44/100*F44)</f>
        <v>0.57200000000000006</v>
      </c>
      <c r="K44" s="577">
        <f t="shared" ref="K44:K45" si="32">ABS(E44/100*G44)</f>
        <v>0</v>
      </c>
      <c r="L44" s="577">
        <f t="shared" ref="L44:L45" si="33">ABS(E44/100*H44)</f>
        <v>2.4440000000000004</v>
      </c>
      <c r="M44" s="576">
        <f t="shared" ref="M44:M45" si="34">ABS(E44/100*I44)</f>
        <v>12.48</v>
      </c>
      <c r="N44" s="24"/>
    </row>
    <row r="45" spans="1:14" ht="14.1" customHeight="1" x14ac:dyDescent="0.25">
      <c r="A45" s="32"/>
      <c r="B45" s="14" t="s">
        <v>38</v>
      </c>
      <c r="C45" s="32"/>
      <c r="D45" s="32">
        <v>2</v>
      </c>
      <c r="E45" s="14">
        <v>2</v>
      </c>
      <c r="F45" s="572">
        <v>0</v>
      </c>
      <c r="G45" s="35">
        <v>99.9</v>
      </c>
      <c r="H45" s="572">
        <v>0</v>
      </c>
      <c r="I45" s="8">
        <v>899</v>
      </c>
      <c r="J45" s="572">
        <f t="shared" si="31"/>
        <v>0</v>
      </c>
      <c r="K45" s="572">
        <f t="shared" si="32"/>
        <v>1.9980000000000002</v>
      </c>
      <c r="L45" s="572">
        <f t="shared" si="33"/>
        <v>0</v>
      </c>
      <c r="M45" s="8">
        <f t="shared" si="34"/>
        <v>17.98</v>
      </c>
      <c r="N45" s="580"/>
    </row>
    <row r="46" spans="1:14" ht="14.1" customHeight="1" x14ac:dyDescent="0.25">
      <c r="A46" s="1">
        <v>99</v>
      </c>
      <c r="B46" s="125" t="s">
        <v>46</v>
      </c>
      <c r="C46" s="1">
        <v>180</v>
      </c>
      <c r="D46" s="87"/>
      <c r="E46" s="87"/>
      <c r="F46" s="87"/>
      <c r="G46" s="87"/>
      <c r="H46" s="87"/>
      <c r="I46" s="87"/>
      <c r="J46" s="83">
        <f>SUM(J47:J49)</f>
        <v>0.23399999999999999</v>
      </c>
      <c r="K46" s="180">
        <f>SUM(K47:K49)</f>
        <v>0</v>
      </c>
      <c r="L46" s="180">
        <f>SUM(L47:L49)</f>
        <v>23.933999999999997</v>
      </c>
      <c r="M46" s="6">
        <f>SUM(M47:M49)</f>
        <v>97.47</v>
      </c>
      <c r="N46" s="81">
        <v>0.85</v>
      </c>
    </row>
    <row r="47" spans="1:14" ht="14.1" customHeight="1" x14ac:dyDescent="0.25">
      <c r="A47" s="4"/>
      <c r="B47" s="88" t="s">
        <v>147</v>
      </c>
      <c r="C47" s="4"/>
      <c r="D47" s="88">
        <v>18</v>
      </c>
      <c r="E47" s="88">
        <v>18</v>
      </c>
      <c r="F47" s="88">
        <v>1.3</v>
      </c>
      <c r="G47" s="88">
        <v>0</v>
      </c>
      <c r="H47" s="88">
        <v>49.8</v>
      </c>
      <c r="I47" s="88">
        <v>209</v>
      </c>
      <c r="J47" s="82">
        <f>ABS(E47/100*F47)</f>
        <v>0.23399999999999999</v>
      </c>
      <c r="K47" s="28">
        <f>ABS(E47/100*G47)</f>
        <v>0</v>
      </c>
      <c r="L47" s="28">
        <f>ABS(E47/100*H47)</f>
        <v>8.9639999999999986</v>
      </c>
      <c r="M47" s="20">
        <f>ABS(E47/100*I47)</f>
        <v>37.619999999999997</v>
      </c>
      <c r="N47" s="82"/>
    </row>
    <row r="48" spans="1:14" ht="14.1" customHeight="1" x14ac:dyDescent="0.25">
      <c r="A48" s="4"/>
      <c r="B48" s="88" t="s">
        <v>60</v>
      </c>
      <c r="C48" s="4"/>
      <c r="D48" s="88">
        <v>15</v>
      </c>
      <c r="E48" s="88">
        <v>15</v>
      </c>
      <c r="F48" s="88">
        <v>0</v>
      </c>
      <c r="G48" s="88">
        <v>0</v>
      </c>
      <c r="H48" s="88">
        <v>99.8</v>
      </c>
      <c r="I48" s="88">
        <v>399</v>
      </c>
      <c r="J48" s="82">
        <f>ABS(E48/100*F48)</f>
        <v>0</v>
      </c>
      <c r="K48" s="28">
        <f>ABS(E48/100*G48)</f>
        <v>0</v>
      </c>
      <c r="L48" s="28">
        <f>ABS(E48/100*H48)</f>
        <v>14.969999999999999</v>
      </c>
      <c r="M48" s="20">
        <f>ABS(E48/100*I48)</f>
        <v>59.849999999999994</v>
      </c>
      <c r="N48" s="82"/>
    </row>
    <row r="49" spans="1:14" ht="14.1" customHeight="1" x14ac:dyDescent="0.25">
      <c r="A49" s="132"/>
      <c r="B49" s="99" t="s">
        <v>48</v>
      </c>
      <c r="C49" s="105"/>
      <c r="D49" s="99">
        <v>0.05</v>
      </c>
      <c r="E49" s="99">
        <v>0.05</v>
      </c>
      <c r="F49" s="99"/>
      <c r="G49" s="105"/>
      <c r="H49" s="105"/>
      <c r="I49" s="105"/>
      <c r="J49" s="8"/>
      <c r="K49" s="106"/>
      <c r="L49" s="106"/>
      <c r="M49" s="100"/>
      <c r="N49" s="29"/>
    </row>
    <row r="50" spans="1:14" ht="14.1" customHeight="1" x14ac:dyDescent="0.25">
      <c r="A50" s="107"/>
      <c r="B50" s="108" t="s">
        <v>49</v>
      </c>
      <c r="C50" s="54">
        <v>50</v>
      </c>
      <c r="D50" s="94">
        <v>50</v>
      </c>
      <c r="E50" s="94">
        <v>50</v>
      </c>
      <c r="F50" s="129">
        <v>7.9</v>
      </c>
      <c r="G50" s="109">
        <v>1</v>
      </c>
      <c r="H50" s="109">
        <v>48.3</v>
      </c>
      <c r="I50" s="94">
        <v>235</v>
      </c>
      <c r="J50" s="95">
        <f>ABS(E50/100*F50)</f>
        <v>3.95</v>
      </c>
      <c r="K50" s="95">
        <f>ABS(E50/100*G50)</f>
        <v>0.5</v>
      </c>
      <c r="L50" s="95">
        <f>ABS(E50/100*H50)</f>
        <v>24.15</v>
      </c>
      <c r="M50" s="103">
        <f>ABS(E50/100*I50)</f>
        <v>117.5</v>
      </c>
      <c r="N50" s="54"/>
    </row>
    <row r="51" spans="1:14" ht="14.1" customHeight="1" x14ac:dyDescent="0.25">
      <c r="A51" s="158"/>
      <c r="B51" s="120" t="s">
        <v>50</v>
      </c>
      <c r="C51" s="652"/>
      <c r="D51" s="653"/>
      <c r="E51" s="653"/>
      <c r="F51" s="653"/>
      <c r="G51" s="653"/>
      <c r="H51" s="653"/>
      <c r="I51" s="654"/>
      <c r="J51" s="159">
        <f>ABS(J50+J46+J43+J40+J31+J23+J36)</f>
        <v>35.971000000000004</v>
      </c>
      <c r="K51" s="220">
        <f>ABS(K50+K46+K43+K40+K31+K23+K36)</f>
        <v>39.864999999999995</v>
      </c>
      <c r="L51" s="220">
        <f>ABS(L50+L46+L43+L40+L31+L23+L36)</f>
        <v>118.337</v>
      </c>
      <c r="M51" s="120">
        <f>ABS(M50+M46+M43+M40+M31+M23+M36)</f>
        <v>979.43000000000006</v>
      </c>
      <c r="N51" s="160"/>
    </row>
    <row r="52" spans="1:14" ht="14.1" customHeight="1" x14ac:dyDescent="0.25">
      <c r="A52" s="694" t="s">
        <v>51</v>
      </c>
      <c r="B52" s="695"/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6"/>
    </row>
    <row r="53" spans="1:14" ht="27" customHeight="1" x14ac:dyDescent="0.25">
      <c r="A53" s="411">
        <v>87</v>
      </c>
      <c r="B53" s="21" t="s">
        <v>178</v>
      </c>
      <c r="C53" s="408">
        <v>120</v>
      </c>
      <c r="D53" s="400"/>
      <c r="E53" s="400"/>
      <c r="F53" s="400"/>
      <c r="G53" s="400"/>
      <c r="H53" s="400"/>
      <c r="I53" s="398"/>
      <c r="J53" s="404">
        <f>SUM(J54:J60)</f>
        <v>20.844260000000002</v>
      </c>
      <c r="K53" s="404">
        <f t="shared" ref="K53:M53" si="35">SUM(K54:K60)</f>
        <v>15.9787</v>
      </c>
      <c r="L53" s="404">
        <f t="shared" si="35"/>
        <v>25.077660000000002</v>
      </c>
      <c r="M53" s="404">
        <f t="shared" si="35"/>
        <v>335.45659999999992</v>
      </c>
      <c r="N53" s="398">
        <v>0.8</v>
      </c>
    </row>
    <row r="54" spans="1:14" ht="14.1" customHeight="1" x14ac:dyDescent="0.25">
      <c r="A54" s="412"/>
      <c r="B54" s="18" t="s">
        <v>84</v>
      </c>
      <c r="C54" s="409"/>
      <c r="D54" s="401">
        <v>100</v>
      </c>
      <c r="E54" s="401">
        <v>100</v>
      </c>
      <c r="F54" s="399">
        <v>18</v>
      </c>
      <c r="G54" s="399">
        <v>9</v>
      </c>
      <c r="H54" s="399">
        <v>3</v>
      </c>
      <c r="I54" s="399">
        <v>169</v>
      </c>
      <c r="J54" s="417">
        <f t="shared" ref="J54:J60" si="36">ABS(E54/100*F54)</f>
        <v>18</v>
      </c>
      <c r="K54" s="417">
        <f t="shared" ref="K54:K60" si="37">ABS(E54/100*G54)</f>
        <v>9</v>
      </c>
      <c r="L54" s="414">
        <f t="shared" ref="L54:L60" si="38">ABS(E54/100*H54)</f>
        <v>3</v>
      </c>
      <c r="M54" s="417">
        <f t="shared" ref="M54:M60" si="39">ABS(E54/100*I54)</f>
        <v>169</v>
      </c>
      <c r="N54" s="399"/>
    </row>
    <row r="55" spans="1:14" ht="14.1" customHeight="1" x14ac:dyDescent="0.25">
      <c r="A55" s="412"/>
      <c r="B55" s="18" t="s">
        <v>111</v>
      </c>
      <c r="C55" s="409"/>
      <c r="D55" s="401">
        <v>6</v>
      </c>
      <c r="E55" s="401">
        <v>6</v>
      </c>
      <c r="F55" s="399">
        <v>3.4</v>
      </c>
      <c r="G55" s="399">
        <v>1.4</v>
      </c>
      <c r="H55" s="399">
        <v>48.3</v>
      </c>
      <c r="I55" s="399">
        <v>284</v>
      </c>
      <c r="J55" s="417">
        <f t="shared" si="36"/>
        <v>0.20399999999999999</v>
      </c>
      <c r="K55" s="417">
        <f t="shared" si="37"/>
        <v>8.3999999999999991E-2</v>
      </c>
      <c r="L55" s="414">
        <f t="shared" si="38"/>
        <v>2.8979999999999997</v>
      </c>
      <c r="M55" s="417">
        <f t="shared" si="39"/>
        <v>17.04</v>
      </c>
      <c r="N55" s="399"/>
    </row>
    <row r="56" spans="1:14" ht="14.1" customHeight="1" x14ac:dyDescent="0.25">
      <c r="A56" s="412"/>
      <c r="B56" s="18" t="s">
        <v>85</v>
      </c>
      <c r="C56" s="409"/>
      <c r="D56" s="401">
        <v>5</v>
      </c>
      <c r="E56" s="401">
        <v>4.38</v>
      </c>
      <c r="F56" s="399">
        <v>12.7</v>
      </c>
      <c r="G56" s="401">
        <v>11.5</v>
      </c>
      <c r="H56" s="401">
        <v>0.7</v>
      </c>
      <c r="I56" s="401">
        <v>157</v>
      </c>
      <c r="J56" s="417">
        <f t="shared" si="36"/>
        <v>0.55625999999999998</v>
      </c>
      <c r="K56" s="417">
        <f t="shared" si="37"/>
        <v>0.50370000000000004</v>
      </c>
      <c r="L56" s="414">
        <f t="shared" si="38"/>
        <v>3.0659999999999996E-2</v>
      </c>
      <c r="M56" s="417">
        <f t="shared" si="39"/>
        <v>6.8765999999999998</v>
      </c>
      <c r="N56" s="399"/>
    </row>
    <row r="57" spans="1:14" ht="14.1" customHeight="1" x14ac:dyDescent="0.25">
      <c r="A57" s="412"/>
      <c r="B57" s="18" t="s">
        <v>92</v>
      </c>
      <c r="C57" s="409"/>
      <c r="D57" s="401">
        <v>20</v>
      </c>
      <c r="E57" s="401">
        <v>20</v>
      </c>
      <c r="F57" s="399">
        <v>10.3</v>
      </c>
      <c r="G57" s="18">
        <v>1.1000000000000001</v>
      </c>
      <c r="H57" s="399">
        <v>70.599999999999994</v>
      </c>
      <c r="I57" s="401">
        <v>334</v>
      </c>
      <c r="J57" s="417">
        <f t="shared" si="36"/>
        <v>2.06</v>
      </c>
      <c r="K57" s="417">
        <f t="shared" si="37"/>
        <v>0.22000000000000003</v>
      </c>
      <c r="L57" s="414">
        <f t="shared" si="38"/>
        <v>14.12</v>
      </c>
      <c r="M57" s="417">
        <f t="shared" si="39"/>
        <v>66.8</v>
      </c>
      <c r="N57" s="399"/>
    </row>
    <row r="58" spans="1:14" ht="14.1" customHeight="1" x14ac:dyDescent="0.25">
      <c r="A58" s="412"/>
      <c r="B58" s="18" t="s">
        <v>38</v>
      </c>
      <c r="C58" s="409"/>
      <c r="D58" s="401">
        <v>4</v>
      </c>
      <c r="E58" s="401">
        <v>4</v>
      </c>
      <c r="F58" s="417">
        <v>0</v>
      </c>
      <c r="G58" s="26">
        <v>99.9</v>
      </c>
      <c r="H58" s="417">
        <v>0</v>
      </c>
      <c r="I58" s="414">
        <v>899</v>
      </c>
      <c r="J58" s="417">
        <f t="shared" si="36"/>
        <v>0</v>
      </c>
      <c r="K58" s="417">
        <f t="shared" si="37"/>
        <v>3.9960000000000004</v>
      </c>
      <c r="L58" s="414">
        <f t="shared" si="38"/>
        <v>0</v>
      </c>
      <c r="M58" s="417">
        <f t="shared" si="39"/>
        <v>35.96</v>
      </c>
      <c r="N58" s="399"/>
    </row>
    <row r="59" spans="1:14" ht="14.1" customHeight="1" x14ac:dyDescent="0.25">
      <c r="A59" s="401"/>
      <c r="B59" s="401" t="s">
        <v>37</v>
      </c>
      <c r="C59" s="409"/>
      <c r="D59" s="401">
        <v>3</v>
      </c>
      <c r="E59" s="401">
        <v>3</v>
      </c>
      <c r="F59" s="417">
        <v>0.8</v>
      </c>
      <c r="G59" s="417">
        <v>72.5</v>
      </c>
      <c r="H59" s="417">
        <v>1.3</v>
      </c>
      <c r="I59" s="417">
        <v>661</v>
      </c>
      <c r="J59" s="417">
        <f t="shared" si="36"/>
        <v>2.4E-2</v>
      </c>
      <c r="K59" s="417">
        <f t="shared" si="37"/>
        <v>2.1749999999999998</v>
      </c>
      <c r="L59" s="414">
        <f t="shared" si="38"/>
        <v>3.9E-2</v>
      </c>
      <c r="M59" s="417">
        <f t="shared" si="39"/>
        <v>19.829999999999998</v>
      </c>
      <c r="N59" s="399"/>
    </row>
    <row r="60" spans="1:14" ht="14.1" customHeight="1" x14ac:dyDescent="0.25">
      <c r="A60" s="401"/>
      <c r="B60" s="401" t="s">
        <v>60</v>
      </c>
      <c r="C60" s="409"/>
      <c r="D60" s="401">
        <v>5</v>
      </c>
      <c r="E60" s="401">
        <v>5</v>
      </c>
      <c r="F60" s="417">
        <v>0</v>
      </c>
      <c r="G60" s="417">
        <v>0</v>
      </c>
      <c r="H60" s="417">
        <v>99.8</v>
      </c>
      <c r="I60" s="417">
        <v>399</v>
      </c>
      <c r="J60" s="417">
        <f t="shared" si="36"/>
        <v>0</v>
      </c>
      <c r="K60" s="417">
        <f t="shared" si="37"/>
        <v>0</v>
      </c>
      <c r="L60" s="414">
        <f t="shared" si="38"/>
        <v>4.99</v>
      </c>
      <c r="M60" s="417">
        <f t="shared" si="39"/>
        <v>19.950000000000003</v>
      </c>
      <c r="N60" s="399"/>
    </row>
    <row r="61" spans="1:14" ht="14.1" customHeight="1" x14ac:dyDescent="0.25">
      <c r="A61" s="590">
        <v>108</v>
      </c>
      <c r="B61" s="540" t="s">
        <v>236</v>
      </c>
      <c r="C61" s="546">
        <v>80</v>
      </c>
      <c r="D61" s="536"/>
      <c r="E61" s="536"/>
      <c r="F61" s="555"/>
      <c r="G61" s="597"/>
      <c r="H61" s="555"/>
      <c r="I61" s="555"/>
      <c r="J61" s="552">
        <f>SUM(J62:J64)</f>
        <v>0.11600000000000001</v>
      </c>
      <c r="K61" s="552">
        <f t="shared" ref="K61:M61" si="40">SUM(K62:K64)</f>
        <v>0</v>
      </c>
      <c r="L61" s="552">
        <f t="shared" si="40"/>
        <v>20.704000000000001</v>
      </c>
      <c r="M61" s="552">
        <f t="shared" si="40"/>
        <v>85.02000000000001</v>
      </c>
      <c r="N61" s="534">
        <v>1.1000000000000001</v>
      </c>
    </row>
    <row r="62" spans="1:14" ht="14.1" customHeight="1" x14ac:dyDescent="0.25">
      <c r="A62" s="547"/>
      <c r="B62" s="535" t="s">
        <v>96</v>
      </c>
      <c r="C62" s="547"/>
      <c r="D62" s="537">
        <v>20</v>
      </c>
      <c r="E62" s="537">
        <v>20</v>
      </c>
      <c r="F62" s="594">
        <v>0.3</v>
      </c>
      <c r="G62" s="594">
        <v>0</v>
      </c>
      <c r="H62" s="594">
        <v>60.2</v>
      </c>
      <c r="I62" s="594">
        <v>248</v>
      </c>
      <c r="J62" s="596">
        <f>ABS(E62/100*F62)</f>
        <v>0.06</v>
      </c>
      <c r="K62" s="598">
        <f>ABS(E62/100*G62)</f>
        <v>0</v>
      </c>
      <c r="L62" s="596">
        <f>ABS(E62/100*H62)</f>
        <v>12.040000000000001</v>
      </c>
      <c r="M62" s="598">
        <f>ABS(E62/100*I62)</f>
        <v>49.6</v>
      </c>
      <c r="N62" s="535"/>
    </row>
    <row r="63" spans="1:14" ht="14.1" customHeight="1" x14ac:dyDescent="0.25">
      <c r="A63" s="547"/>
      <c r="B63" s="535" t="s">
        <v>60</v>
      </c>
      <c r="C63" s="547"/>
      <c r="D63" s="537">
        <v>3</v>
      </c>
      <c r="E63" s="537">
        <v>3</v>
      </c>
      <c r="F63" s="598">
        <v>0</v>
      </c>
      <c r="G63" s="598">
        <v>0</v>
      </c>
      <c r="H63" s="598">
        <v>99.8</v>
      </c>
      <c r="I63" s="598">
        <v>399</v>
      </c>
      <c r="J63" s="596">
        <f>ABS(E63/100*F63)</f>
        <v>0</v>
      </c>
      <c r="K63" s="556">
        <f>ABS(E63/100*G63)</f>
        <v>0</v>
      </c>
      <c r="L63" s="551">
        <f>ABS(E63/100*H63)</f>
        <v>2.9939999999999998</v>
      </c>
      <c r="M63" s="556">
        <f>ABS(E63/100*I63)</f>
        <v>11.969999999999999</v>
      </c>
      <c r="N63" s="535"/>
    </row>
    <row r="64" spans="1:14" ht="14.1" customHeight="1" x14ac:dyDescent="0.25">
      <c r="A64" s="563"/>
      <c r="B64" s="14" t="s">
        <v>88</v>
      </c>
      <c r="C64" s="563"/>
      <c r="D64" s="560">
        <v>7</v>
      </c>
      <c r="E64" s="560">
        <v>7</v>
      </c>
      <c r="F64" s="602">
        <v>0.8</v>
      </c>
      <c r="G64" s="602">
        <v>0</v>
      </c>
      <c r="H64" s="602">
        <v>81</v>
      </c>
      <c r="I64" s="602">
        <v>335</v>
      </c>
      <c r="J64" s="8">
        <f>ABS(E64/100*F64)</f>
        <v>5.6000000000000008E-2</v>
      </c>
      <c r="K64" s="589">
        <f>ABS(E64/100*G64)</f>
        <v>0</v>
      </c>
      <c r="L64" s="8">
        <f>ABS(E64/100*H64)</f>
        <v>5.6700000000000008</v>
      </c>
      <c r="M64" s="8">
        <f>ABS(E64/100*I64)</f>
        <v>23.450000000000003</v>
      </c>
      <c r="N64" s="14"/>
    </row>
    <row r="65" spans="1:14" ht="14.1" customHeight="1" x14ac:dyDescent="0.25">
      <c r="A65" s="620">
        <v>95</v>
      </c>
      <c r="B65" s="6" t="s">
        <v>286</v>
      </c>
      <c r="C65" s="1">
        <v>200</v>
      </c>
      <c r="D65" s="625">
        <v>200</v>
      </c>
      <c r="E65" s="625">
        <v>200</v>
      </c>
      <c r="F65" s="625">
        <v>0.5</v>
      </c>
      <c r="G65" s="625">
        <v>0.1</v>
      </c>
      <c r="H65" s="625">
        <v>10.1</v>
      </c>
      <c r="I65" s="625">
        <v>46</v>
      </c>
      <c r="J65" s="626">
        <v>0.5</v>
      </c>
      <c r="K65" s="623">
        <v>0.1</v>
      </c>
      <c r="L65" s="623">
        <v>10.1</v>
      </c>
      <c r="M65" s="623">
        <v>46</v>
      </c>
      <c r="N65" s="624">
        <v>24</v>
      </c>
    </row>
    <row r="66" spans="1:14" ht="14.1" customHeight="1" x14ac:dyDescent="0.25">
      <c r="A66" s="22"/>
      <c r="B66" s="112" t="s">
        <v>56</v>
      </c>
      <c r="C66" s="132">
        <v>20</v>
      </c>
      <c r="D66" s="99">
        <v>20</v>
      </c>
      <c r="E66" s="99">
        <v>20</v>
      </c>
      <c r="F66" s="133">
        <v>7.7</v>
      </c>
      <c r="G66" s="94">
        <v>3</v>
      </c>
      <c r="H66" s="94">
        <v>50.1</v>
      </c>
      <c r="I66" s="94">
        <v>259</v>
      </c>
      <c r="J66" s="103">
        <f>ABS(E66/100*F66)</f>
        <v>1.54</v>
      </c>
      <c r="K66" s="103">
        <f>ABS(E66/100*G66)</f>
        <v>0.60000000000000009</v>
      </c>
      <c r="L66" s="95">
        <f>ABS(E66/100*H66)</f>
        <v>10.020000000000001</v>
      </c>
      <c r="M66" s="95">
        <f>ABS(E66/100*I66)</f>
        <v>51.800000000000004</v>
      </c>
      <c r="N66" s="94"/>
    </row>
    <row r="67" spans="1:14" ht="24.75" customHeight="1" x14ac:dyDescent="0.25">
      <c r="A67" s="158"/>
      <c r="B67" s="157" t="s">
        <v>61</v>
      </c>
      <c r="C67" s="652"/>
      <c r="D67" s="653"/>
      <c r="E67" s="653"/>
      <c r="F67" s="653"/>
      <c r="G67" s="653"/>
      <c r="H67" s="653"/>
      <c r="I67" s="654"/>
      <c r="J67" s="120">
        <f>ABS(J65+J61+J53+J66)</f>
        <v>23.000260000000001</v>
      </c>
      <c r="K67" s="120">
        <f>ABS(K65+K61+K53+K66)</f>
        <v>16.678700000000003</v>
      </c>
      <c r="L67" s="120">
        <f>ABS(L65+L61+L53+L66)</f>
        <v>65.901660000000007</v>
      </c>
      <c r="M67" s="120">
        <f>ABS(M65+M61+M53+M66)</f>
        <v>518.27659999999992</v>
      </c>
      <c r="N67" s="160"/>
    </row>
    <row r="68" spans="1:14" ht="14.1" customHeight="1" x14ac:dyDescent="0.25">
      <c r="A68" s="690" t="s">
        <v>62</v>
      </c>
      <c r="B68" s="691"/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2"/>
    </row>
    <row r="69" spans="1:14" ht="14.1" customHeight="1" x14ac:dyDescent="0.25">
      <c r="A69" s="54">
        <v>105</v>
      </c>
      <c r="B69" s="112" t="s">
        <v>63</v>
      </c>
      <c r="C69" s="158">
        <v>180</v>
      </c>
      <c r="D69" s="139">
        <v>180</v>
      </c>
      <c r="E69" s="139">
        <v>180</v>
      </c>
      <c r="F69" s="116">
        <v>2.9</v>
      </c>
      <c r="G69" s="139">
        <v>2.5</v>
      </c>
      <c r="H69" s="139">
        <v>4</v>
      </c>
      <c r="I69" s="139">
        <v>53</v>
      </c>
      <c r="J69" s="99">
        <f>ABS(E69/100*F69)</f>
        <v>5.22</v>
      </c>
      <c r="K69" s="99">
        <f>ABS(E69/100*G69)</f>
        <v>4.5</v>
      </c>
      <c r="L69" s="99">
        <f>ABS(E69/100*H69)</f>
        <v>7.2</v>
      </c>
      <c r="M69" s="99">
        <f>ABS(E69/100*I69)</f>
        <v>95.4</v>
      </c>
      <c r="N69" s="139">
        <v>1.4</v>
      </c>
    </row>
    <row r="70" spans="1:14" ht="14.1" customHeight="1" x14ac:dyDescent="0.25">
      <c r="A70" s="249"/>
      <c r="B70" s="239" t="s">
        <v>56</v>
      </c>
      <c r="C70" s="238">
        <v>40</v>
      </c>
      <c r="D70" s="226">
        <v>40</v>
      </c>
      <c r="E70" s="226">
        <v>40</v>
      </c>
      <c r="F70" s="228">
        <v>7.7</v>
      </c>
      <c r="G70" s="75">
        <v>3</v>
      </c>
      <c r="H70" s="75">
        <v>50.1</v>
      </c>
      <c r="I70" s="75">
        <v>259</v>
      </c>
      <c r="J70" s="240">
        <f t="shared" ref="J70" si="41">ABS(E70/100*F70)</f>
        <v>3.08</v>
      </c>
      <c r="K70" s="240">
        <f t="shared" ref="K70" si="42">ABS(E70/100*G70)</f>
        <v>1.2000000000000002</v>
      </c>
      <c r="L70" s="240">
        <f t="shared" ref="L70" si="43">ABS(E70/100*H70)</f>
        <v>20.040000000000003</v>
      </c>
      <c r="M70" s="240">
        <f t="shared" ref="M70" si="44">ABS(E70/100*I70)</f>
        <v>103.60000000000001</v>
      </c>
      <c r="N70" s="226"/>
    </row>
    <row r="71" spans="1:14" ht="14.1" customHeight="1" x14ac:dyDescent="0.25">
      <c r="A71" s="250" t="s">
        <v>215</v>
      </c>
      <c r="B71" s="491" t="s">
        <v>155</v>
      </c>
      <c r="C71" s="486">
        <v>110</v>
      </c>
      <c r="D71" s="488"/>
      <c r="E71" s="488"/>
      <c r="F71" s="488"/>
      <c r="G71" s="479"/>
      <c r="H71" s="488"/>
      <c r="I71" s="488"/>
      <c r="J71" s="491">
        <f>SUM(J72:J73)</f>
        <v>0.44000000000000006</v>
      </c>
      <c r="K71" s="491">
        <f t="shared" ref="K71:M71" si="45">SUM(K72:K73)</f>
        <v>0.44000000000000006</v>
      </c>
      <c r="L71" s="491">
        <f t="shared" si="45"/>
        <v>12.776000000000002</v>
      </c>
      <c r="M71" s="491">
        <f t="shared" si="45"/>
        <v>59.680000000000007</v>
      </c>
      <c r="N71" s="479">
        <v>3.75</v>
      </c>
    </row>
    <row r="72" spans="1:14" ht="14.1" customHeight="1" x14ac:dyDescent="0.25">
      <c r="A72" s="26"/>
      <c r="B72" s="495" t="s">
        <v>202</v>
      </c>
      <c r="C72" s="487"/>
      <c r="D72" s="489">
        <v>124</v>
      </c>
      <c r="E72" s="489">
        <v>110</v>
      </c>
      <c r="F72" s="489">
        <v>0.4</v>
      </c>
      <c r="G72" s="480">
        <v>0.4</v>
      </c>
      <c r="H72" s="489">
        <v>9.8000000000000007</v>
      </c>
      <c r="I72" s="489">
        <v>47</v>
      </c>
      <c r="J72" s="495">
        <f t="shared" ref="J72:J73" si="46">ABS(E72/100*F72)</f>
        <v>0.44000000000000006</v>
      </c>
      <c r="K72" s="495">
        <f t="shared" ref="K72:K73" si="47">ABS(E72/100*G72)</f>
        <v>0.44000000000000006</v>
      </c>
      <c r="L72" s="495">
        <f t="shared" ref="L72:L73" si="48">ABS(E72/100*H72)</f>
        <v>10.780000000000001</v>
      </c>
      <c r="M72" s="495">
        <f t="shared" ref="M72:M73" si="49">ABS(E72/100*I72)</f>
        <v>51.7</v>
      </c>
      <c r="N72" s="480"/>
    </row>
    <row r="73" spans="1:14" ht="14.1" customHeight="1" x14ac:dyDescent="0.25">
      <c r="A73" s="35"/>
      <c r="B73" s="482" t="s">
        <v>60</v>
      </c>
      <c r="C73" s="500"/>
      <c r="D73" s="498">
        <v>2</v>
      </c>
      <c r="E73" s="498">
        <v>2</v>
      </c>
      <c r="F73" s="8">
        <v>0</v>
      </c>
      <c r="G73" s="483">
        <v>0</v>
      </c>
      <c r="H73" s="482">
        <v>99.8</v>
      </c>
      <c r="I73" s="482">
        <v>399</v>
      </c>
      <c r="J73" s="482">
        <f t="shared" si="46"/>
        <v>0</v>
      </c>
      <c r="K73" s="482">
        <f t="shared" si="47"/>
        <v>0</v>
      </c>
      <c r="L73" s="482">
        <f t="shared" si="48"/>
        <v>1.996</v>
      </c>
      <c r="M73" s="8">
        <f t="shared" si="49"/>
        <v>7.98</v>
      </c>
      <c r="N73" s="14"/>
    </row>
    <row r="74" spans="1:14" ht="14.1" customHeight="1" x14ac:dyDescent="0.25">
      <c r="A74" s="244"/>
      <c r="B74" s="242" t="s">
        <v>65</v>
      </c>
      <c r="C74" s="230"/>
      <c r="D74" s="244"/>
      <c r="E74" s="247"/>
      <c r="F74" s="247"/>
      <c r="G74" s="247"/>
      <c r="H74" s="247"/>
      <c r="I74" s="247"/>
      <c r="J74" s="242">
        <f>SUM(J69+J70+J71)</f>
        <v>8.74</v>
      </c>
      <c r="K74" s="242">
        <f t="shared" ref="K74:M74" si="50">SUM(K69+K70+K71)</f>
        <v>6.1400000000000006</v>
      </c>
      <c r="L74" s="242">
        <f t="shared" si="50"/>
        <v>40.016000000000005</v>
      </c>
      <c r="M74" s="242">
        <f t="shared" si="50"/>
        <v>258.68</v>
      </c>
      <c r="N74" s="244"/>
    </row>
    <row r="75" spans="1:14" ht="14.1" customHeight="1" x14ac:dyDescent="0.25">
      <c r="A75" s="139"/>
      <c r="B75" s="242" t="s">
        <v>181</v>
      </c>
      <c r="C75" s="158">
        <v>6</v>
      </c>
      <c r="D75" s="139">
        <v>6</v>
      </c>
      <c r="E75" s="139">
        <v>6</v>
      </c>
      <c r="F75" s="158"/>
      <c r="G75" s="158"/>
      <c r="H75" s="158"/>
      <c r="I75" s="119"/>
      <c r="J75" s="120"/>
      <c r="K75" s="120"/>
      <c r="L75" s="120"/>
      <c r="M75" s="159"/>
      <c r="N75" s="139"/>
    </row>
    <row r="76" spans="1:14" ht="14.1" customHeight="1" x14ac:dyDescent="0.25">
      <c r="A76" s="139"/>
      <c r="B76" s="159" t="s">
        <v>66</v>
      </c>
      <c r="C76" s="652"/>
      <c r="D76" s="653"/>
      <c r="E76" s="653"/>
      <c r="F76" s="653"/>
      <c r="G76" s="653"/>
      <c r="H76" s="653"/>
      <c r="I76" s="654"/>
      <c r="J76" s="120">
        <f>ABS(J74+J67+J51+J21)</f>
        <v>85.503510000000006</v>
      </c>
      <c r="K76" s="120">
        <f>ABS(K74+K67+K51+K21)</f>
        <v>83.124949999999998</v>
      </c>
      <c r="L76" s="120">
        <f>ABS(L74+L67+L51+L21)</f>
        <v>282.39690999999999</v>
      </c>
      <c r="M76" s="120">
        <f>ABS(M74+M67+M51+M21)</f>
        <v>2245.6441</v>
      </c>
      <c r="N76" s="160"/>
    </row>
  </sheetData>
  <mergeCells count="21">
    <mergeCell ref="A1:N1"/>
    <mergeCell ref="A2:C2"/>
    <mergeCell ref="D2:H2"/>
    <mergeCell ref="I2:K2"/>
    <mergeCell ref="L2:O2"/>
    <mergeCell ref="C21:I21"/>
    <mergeCell ref="A22:N22"/>
    <mergeCell ref="A3:C3"/>
    <mergeCell ref="D3:H3"/>
    <mergeCell ref="I3:K3"/>
    <mergeCell ref="L3:N3"/>
    <mergeCell ref="A4:N4"/>
    <mergeCell ref="F5:H5"/>
    <mergeCell ref="J5:L5"/>
    <mergeCell ref="A6:E6"/>
    <mergeCell ref="A7:N7"/>
    <mergeCell ref="A52:N52"/>
    <mergeCell ref="C67:I67"/>
    <mergeCell ref="A68:N68"/>
    <mergeCell ref="C76:I76"/>
    <mergeCell ref="C51:I51"/>
  </mergeCells>
  <pageMargins left="0.25" right="0.25" top="0.46875" bottom="0.75" header="0.3" footer="0.3"/>
  <pageSetup paperSize="9" orientation="landscape" horizontalDpi="300" verticalDpi="300" r:id="rId1"/>
  <headerFooter>
    <oddHeader>&amp;C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view="pageLayout" topLeftCell="A43" workbookViewId="0">
      <selection activeCell="A77" sqref="A77"/>
    </sheetView>
  </sheetViews>
  <sheetFormatPr defaultRowHeight="14.1" customHeight="1" x14ac:dyDescent="0.25"/>
  <cols>
    <col min="1" max="1" width="5.28515625" style="135" customWidth="1"/>
    <col min="2" max="2" width="22.140625" style="135" customWidth="1"/>
    <col min="3" max="4" width="7" style="135" customWidth="1"/>
    <col min="5" max="5" width="7.5703125" style="135" customWidth="1"/>
    <col min="6" max="6" width="7.28515625" style="135" customWidth="1"/>
    <col min="7" max="7" width="7" style="135" customWidth="1"/>
    <col min="8" max="8" width="7.28515625" style="135" customWidth="1"/>
    <col min="9" max="9" width="12.85546875" style="135" customWidth="1"/>
    <col min="10" max="10" width="8" style="135" customWidth="1"/>
    <col min="11" max="11" width="8.7109375" style="135" customWidth="1"/>
    <col min="12" max="12" width="9" style="135" customWidth="1"/>
    <col min="13" max="13" width="9.5703125" style="135" customWidth="1"/>
    <col min="14" max="14" width="12.140625" style="135" customWidth="1"/>
    <col min="15" max="16384" width="9.140625" style="135"/>
  </cols>
  <sheetData>
    <row r="1" spans="1:15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176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14.1" customHeight="1" x14ac:dyDescent="0.25">
      <c r="A8" s="60" t="s">
        <v>206</v>
      </c>
      <c r="B8" s="671" t="s">
        <v>193</v>
      </c>
      <c r="C8" s="669">
        <v>60</v>
      </c>
      <c r="D8" s="633"/>
      <c r="E8" s="633"/>
      <c r="F8" s="635"/>
      <c r="G8" s="633"/>
      <c r="H8" s="633"/>
      <c r="I8" s="633"/>
      <c r="J8" s="659">
        <f>ABS(J10+J11)</f>
        <v>2.4840000000000004</v>
      </c>
      <c r="K8" s="659">
        <f>ABS(K10+K11)</f>
        <v>3.3949999999999996</v>
      </c>
      <c r="L8" s="659">
        <f>ABS(L10+L11)</f>
        <v>11.939</v>
      </c>
      <c r="M8" s="637">
        <f>ABS(M10+M11)</f>
        <v>88.23</v>
      </c>
      <c r="N8" s="633">
        <v>0.38</v>
      </c>
    </row>
    <row r="9" spans="1:15" ht="14.1" customHeight="1" x14ac:dyDescent="0.25">
      <c r="A9" s="66"/>
      <c r="B9" s="672"/>
      <c r="C9" s="670"/>
      <c r="D9" s="634"/>
      <c r="E9" s="634"/>
      <c r="F9" s="636"/>
      <c r="G9" s="634"/>
      <c r="H9" s="634"/>
      <c r="I9" s="634"/>
      <c r="J9" s="660"/>
      <c r="K9" s="660"/>
      <c r="L9" s="660"/>
      <c r="M9" s="638"/>
      <c r="N9" s="634"/>
    </row>
    <row r="10" spans="1:15" ht="14.1" customHeight="1" x14ac:dyDescent="0.25">
      <c r="A10" s="66"/>
      <c r="B10" s="88" t="s">
        <v>17</v>
      </c>
      <c r="C10" s="4"/>
      <c r="D10" s="88">
        <v>20</v>
      </c>
      <c r="E10" s="82">
        <v>20</v>
      </c>
      <c r="F10" s="20">
        <v>12.3</v>
      </c>
      <c r="G10" s="88">
        <v>6.1</v>
      </c>
      <c r="H10" s="82">
        <v>59.5</v>
      </c>
      <c r="I10" s="82">
        <v>342</v>
      </c>
      <c r="J10" s="82">
        <f>ABS(E10/100*F10)</f>
        <v>2.4600000000000004</v>
      </c>
      <c r="K10" s="82">
        <f>ABS(E10/100*G10)</f>
        <v>1.22</v>
      </c>
      <c r="L10" s="82">
        <f>ABS(E10/100*H10)</f>
        <v>11.9</v>
      </c>
      <c r="M10" s="88">
        <f>ABS(E10/100*I10)</f>
        <v>68.400000000000006</v>
      </c>
      <c r="N10" s="82"/>
    </row>
    <row r="11" spans="1:15" ht="14.1" customHeight="1" x14ac:dyDescent="0.25">
      <c r="A11" s="70"/>
      <c r="B11" s="99" t="s">
        <v>18</v>
      </c>
      <c r="C11" s="132"/>
      <c r="D11" s="99">
        <v>3</v>
      </c>
      <c r="E11" s="8">
        <v>3</v>
      </c>
      <c r="F11" s="100">
        <v>0.8</v>
      </c>
      <c r="G11" s="99">
        <v>72.5</v>
      </c>
      <c r="H11" s="8">
        <v>1.3</v>
      </c>
      <c r="I11" s="8">
        <v>661</v>
      </c>
      <c r="J11" s="82">
        <f>ABS(E11/100*F11)</f>
        <v>2.4E-2</v>
      </c>
      <c r="K11" s="82">
        <f>ABS(E11/100*G11)</f>
        <v>2.1749999999999998</v>
      </c>
      <c r="L11" s="82">
        <f>ABS(E11/100*H11)</f>
        <v>3.9E-2</v>
      </c>
      <c r="M11" s="88">
        <f>ABS(E11/100*I11)</f>
        <v>19.829999999999998</v>
      </c>
      <c r="N11" s="8"/>
    </row>
    <row r="12" spans="1:15" ht="14.1" customHeight="1" x14ac:dyDescent="0.25">
      <c r="A12" s="22">
        <v>50</v>
      </c>
      <c r="B12" s="95" t="s">
        <v>19</v>
      </c>
      <c r="C12" s="22">
        <v>43.8</v>
      </c>
      <c r="D12" s="8">
        <v>50</v>
      </c>
      <c r="E12" s="8">
        <v>43.8</v>
      </c>
      <c r="F12" s="100">
        <v>5.0999999999999996</v>
      </c>
      <c r="G12" s="8">
        <v>4.5999999999999996</v>
      </c>
      <c r="H12" s="8">
        <v>0.3</v>
      </c>
      <c r="I12" s="94">
        <v>63</v>
      </c>
      <c r="J12" s="55">
        <f>ABS(E12/100*F12)</f>
        <v>2.2337999999999996</v>
      </c>
      <c r="K12" s="55">
        <f>ABS(E12/100*G12)</f>
        <v>2.0147999999999997</v>
      </c>
      <c r="L12" s="55">
        <f>ABS(E12/100*H12)</f>
        <v>0.13139999999999999</v>
      </c>
      <c r="M12" s="125">
        <f>ABS(E12/100*I12)</f>
        <v>27.593999999999998</v>
      </c>
      <c r="N12" s="94"/>
    </row>
    <row r="13" spans="1:15" ht="26.25" customHeight="1" x14ac:dyDescent="0.25">
      <c r="A13" s="280" t="s">
        <v>205</v>
      </c>
      <c r="B13" s="184" t="s">
        <v>218</v>
      </c>
      <c r="C13" s="85">
        <v>100</v>
      </c>
      <c r="D13" s="81">
        <v>100</v>
      </c>
      <c r="E13" s="94">
        <v>100</v>
      </c>
      <c r="F13" s="94">
        <v>1.9</v>
      </c>
      <c r="G13" s="94">
        <v>8.9</v>
      </c>
      <c r="H13" s="94">
        <v>7.7</v>
      </c>
      <c r="I13" s="81">
        <v>119</v>
      </c>
      <c r="J13" s="84">
        <f>ABS(E13/100*F13)</f>
        <v>1.9</v>
      </c>
      <c r="K13" s="84">
        <f>ABS(E13/100*G13)</f>
        <v>8.9</v>
      </c>
      <c r="L13" s="84">
        <f>ABS(E13/100*H13)</f>
        <v>7.7</v>
      </c>
      <c r="M13" s="112">
        <f>ABS(E13/100*I13)</f>
        <v>119</v>
      </c>
      <c r="N13" s="94">
        <v>5.7</v>
      </c>
    </row>
    <row r="14" spans="1:15" ht="14.1" customHeight="1" x14ac:dyDescent="0.25">
      <c r="A14" s="641">
        <v>97</v>
      </c>
      <c r="B14" s="639" t="s">
        <v>20</v>
      </c>
      <c r="C14" s="643">
        <v>200</v>
      </c>
      <c r="D14" s="633"/>
      <c r="E14" s="633"/>
      <c r="F14" s="635"/>
      <c r="G14" s="633"/>
      <c r="H14" s="633"/>
      <c r="I14" s="635"/>
      <c r="J14" s="659">
        <f t="shared" ref="J14:K14" si="0">SUM(J16:J17)</f>
        <v>2.84</v>
      </c>
      <c r="K14" s="659">
        <f t="shared" si="0"/>
        <v>2</v>
      </c>
      <c r="L14" s="659">
        <f>SUM(L16:L17)</f>
        <v>22.080000000000002</v>
      </c>
      <c r="M14" s="637">
        <f>ABS(M16+M17)</f>
        <v>118</v>
      </c>
      <c r="N14" s="633">
        <v>0.3</v>
      </c>
    </row>
    <row r="15" spans="1:15" ht="14.1" customHeight="1" x14ac:dyDescent="0.25">
      <c r="A15" s="642"/>
      <c r="B15" s="640"/>
      <c r="C15" s="644"/>
      <c r="D15" s="634"/>
      <c r="E15" s="634"/>
      <c r="F15" s="636"/>
      <c r="G15" s="634"/>
      <c r="H15" s="634"/>
      <c r="I15" s="636"/>
      <c r="J15" s="660"/>
      <c r="K15" s="660"/>
      <c r="L15" s="660"/>
      <c r="M15" s="638"/>
      <c r="N15" s="634"/>
    </row>
    <row r="16" spans="1:15" ht="14.1" customHeight="1" x14ac:dyDescent="0.25">
      <c r="A16" s="86"/>
      <c r="B16" s="20" t="s">
        <v>21</v>
      </c>
      <c r="C16" s="4"/>
      <c r="D16" s="82">
        <v>1.7</v>
      </c>
      <c r="E16" s="82">
        <v>1.7</v>
      </c>
      <c r="F16" s="88"/>
      <c r="G16" s="82"/>
      <c r="H16" s="82"/>
      <c r="I16" s="88"/>
      <c r="J16" s="88"/>
      <c r="K16" s="88"/>
      <c r="L16" s="82"/>
      <c r="M16" s="20"/>
      <c r="N16" s="82"/>
    </row>
    <row r="17" spans="1:14" ht="14.1" customHeight="1" x14ac:dyDescent="0.25">
      <c r="A17" s="86"/>
      <c r="B17" s="20" t="s">
        <v>22</v>
      </c>
      <c r="C17" s="4"/>
      <c r="D17" s="82">
        <v>40</v>
      </c>
      <c r="E17" s="82">
        <v>40</v>
      </c>
      <c r="F17" s="88">
        <v>7.1</v>
      </c>
      <c r="G17" s="82">
        <v>5</v>
      </c>
      <c r="H17" s="82">
        <v>55.2</v>
      </c>
      <c r="I17" s="88">
        <v>295</v>
      </c>
      <c r="J17" s="99">
        <f>ABS(E17/100*F17)</f>
        <v>2.84</v>
      </c>
      <c r="K17" s="99">
        <f>ABS(E17/100*G17)</f>
        <v>2</v>
      </c>
      <c r="L17" s="8">
        <f>ABS(E17/100*H17)</f>
        <v>22.080000000000002</v>
      </c>
      <c r="M17" s="88">
        <f>ABS(E17/100*I17)</f>
        <v>118</v>
      </c>
      <c r="N17" s="8"/>
    </row>
    <row r="18" spans="1:14" ht="14.1" customHeight="1" x14ac:dyDescent="0.25">
      <c r="A18" s="85"/>
      <c r="B18" s="6" t="s">
        <v>24</v>
      </c>
      <c r="C18" s="85"/>
      <c r="D18" s="87"/>
      <c r="E18" s="87"/>
      <c r="F18" s="87"/>
      <c r="G18" s="87"/>
      <c r="H18" s="87"/>
      <c r="I18" s="87"/>
      <c r="J18" s="126">
        <f>ABS(J19+J20)</f>
        <v>3.08</v>
      </c>
      <c r="K18" s="126">
        <f>ABS(K19+K20)</f>
        <v>11.17</v>
      </c>
      <c r="L18" s="126">
        <f>ABS(L19+L20)</f>
        <v>29.890000000000004</v>
      </c>
      <c r="M18" s="125">
        <f>ABS(M19+M20)</f>
        <v>232.90000000000003</v>
      </c>
      <c r="N18" s="81"/>
    </row>
    <row r="19" spans="1:14" ht="14.1" customHeight="1" x14ac:dyDescent="0.25">
      <c r="A19" s="86"/>
      <c r="B19" s="20" t="s">
        <v>25</v>
      </c>
      <c r="C19" s="86">
        <v>40</v>
      </c>
      <c r="D19" s="88">
        <v>40</v>
      </c>
      <c r="E19" s="88">
        <v>40</v>
      </c>
      <c r="F19" s="88">
        <v>7.5</v>
      </c>
      <c r="G19" s="88">
        <v>9.8000000000000007</v>
      </c>
      <c r="H19" s="88">
        <v>74.400000000000006</v>
      </c>
      <c r="I19" s="88">
        <v>417</v>
      </c>
      <c r="J19" s="88">
        <f>ABS(E19/100*F19)</f>
        <v>3</v>
      </c>
      <c r="K19" s="88">
        <f>ABS(E19/100*G19)</f>
        <v>3.9200000000000004</v>
      </c>
      <c r="L19" s="88">
        <f>ABS(E19/100*H19)</f>
        <v>29.760000000000005</v>
      </c>
      <c r="M19" s="88">
        <f>ABS(E19/100*I19)</f>
        <v>166.8</v>
      </c>
      <c r="N19" s="82"/>
    </row>
    <row r="20" spans="1:14" ht="14.1" customHeight="1" x14ac:dyDescent="0.25">
      <c r="A20" s="22"/>
      <c r="B20" s="100" t="s">
        <v>18</v>
      </c>
      <c r="C20" s="22">
        <v>10</v>
      </c>
      <c r="D20" s="99">
        <v>10</v>
      </c>
      <c r="E20" s="99">
        <v>10</v>
      </c>
      <c r="F20" s="99">
        <v>0.8</v>
      </c>
      <c r="G20" s="99">
        <v>72.5</v>
      </c>
      <c r="H20" s="99">
        <v>1.3</v>
      </c>
      <c r="I20" s="99">
        <v>661</v>
      </c>
      <c r="J20" s="99">
        <f>ABS(E20/100*F20)</f>
        <v>8.0000000000000016E-2</v>
      </c>
      <c r="K20" s="99">
        <f>ABS(E20/100*G20)</f>
        <v>7.25</v>
      </c>
      <c r="L20" s="99">
        <f>ABS(E20/100*H20)</f>
        <v>0.13</v>
      </c>
      <c r="M20" s="8">
        <f>ABS(E20/100*I20)</f>
        <v>66.100000000000009</v>
      </c>
      <c r="N20" s="8"/>
    </row>
    <row r="21" spans="1:14" ht="14.1" customHeight="1" x14ac:dyDescent="0.25">
      <c r="A21" s="22"/>
      <c r="B21" s="95" t="s">
        <v>26</v>
      </c>
      <c r="C21" s="663"/>
      <c r="D21" s="664"/>
      <c r="E21" s="664"/>
      <c r="F21" s="664"/>
      <c r="G21" s="664"/>
      <c r="H21" s="664"/>
      <c r="I21" s="665"/>
      <c r="J21" s="95">
        <f>ABS(J8+J12+J13+J18+J14)</f>
        <v>12.537800000000001</v>
      </c>
      <c r="K21" s="95">
        <f>ABS(K8+K12+K13+K18+K14)</f>
        <v>27.479799999999997</v>
      </c>
      <c r="L21" s="95">
        <f>ABS(L18+L14+L13+L12+L8)</f>
        <v>71.740400000000008</v>
      </c>
      <c r="M21" s="95">
        <f>ABS(M18+M14+M13+M12+M8)</f>
        <v>585.72400000000005</v>
      </c>
      <c r="N21" s="113"/>
    </row>
    <row r="22" spans="1:14" ht="14.1" customHeight="1" x14ac:dyDescent="0.25">
      <c r="A22" s="694" t="s">
        <v>30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6"/>
    </row>
    <row r="23" spans="1:14" ht="36" customHeight="1" x14ac:dyDescent="0.25">
      <c r="A23" s="406">
        <v>30</v>
      </c>
      <c r="B23" s="6" t="s">
        <v>31</v>
      </c>
      <c r="C23" s="1">
        <v>250</v>
      </c>
      <c r="D23" s="416"/>
      <c r="E23" s="416"/>
      <c r="F23" s="416"/>
      <c r="G23" s="416"/>
      <c r="H23" s="416"/>
      <c r="I23" s="416"/>
      <c r="J23" s="415">
        <f>SUM(J24:J30)</f>
        <v>9.3219999999999992</v>
      </c>
      <c r="K23" s="415">
        <f t="shared" ref="K23:M23" si="1">SUM(K24:K30)</f>
        <v>8.9420000000000002</v>
      </c>
      <c r="L23" s="415">
        <f t="shared" si="1"/>
        <v>18.315999999999999</v>
      </c>
      <c r="M23" s="415">
        <f t="shared" si="1"/>
        <v>191.43</v>
      </c>
      <c r="N23" s="413">
        <v>8</v>
      </c>
    </row>
    <row r="24" spans="1:14" ht="14.1" customHeight="1" x14ac:dyDescent="0.25">
      <c r="A24" s="407"/>
      <c r="B24" s="20" t="s">
        <v>32</v>
      </c>
      <c r="C24" s="4"/>
      <c r="D24" s="417">
        <v>37</v>
      </c>
      <c r="E24" s="417">
        <v>37</v>
      </c>
      <c r="F24" s="417">
        <v>18</v>
      </c>
      <c r="G24" s="417">
        <v>13.2</v>
      </c>
      <c r="H24" s="417">
        <v>0</v>
      </c>
      <c r="I24" s="417">
        <v>191</v>
      </c>
      <c r="J24" s="417">
        <f>ABS(E24/100*F24)</f>
        <v>6.66</v>
      </c>
      <c r="K24" s="417">
        <f>ABS(E24/100*G24)</f>
        <v>4.8839999999999995</v>
      </c>
      <c r="L24" s="417">
        <f>ABS(E24/100*H24)</f>
        <v>0</v>
      </c>
      <c r="M24" s="417">
        <f>ABS(E24/100*I24)</f>
        <v>70.67</v>
      </c>
      <c r="N24" s="414"/>
    </row>
    <row r="25" spans="1:14" ht="14.1" customHeight="1" x14ac:dyDescent="0.25">
      <c r="A25" s="407"/>
      <c r="B25" s="20" t="s">
        <v>33</v>
      </c>
      <c r="C25" s="4"/>
      <c r="D25" s="417">
        <v>10</v>
      </c>
      <c r="E25" s="417">
        <v>10</v>
      </c>
      <c r="F25" s="417">
        <v>11.5</v>
      </c>
      <c r="G25" s="417">
        <v>3.3</v>
      </c>
      <c r="H25" s="417">
        <v>66.5</v>
      </c>
      <c r="I25" s="417">
        <v>342</v>
      </c>
      <c r="J25" s="417">
        <f t="shared" ref="J25:J30" si="2">ABS(E25/100*F25)</f>
        <v>1.1500000000000001</v>
      </c>
      <c r="K25" s="417">
        <f t="shared" ref="K25:K30" si="3">ABS(E25/100*G25)</f>
        <v>0.33</v>
      </c>
      <c r="L25" s="417">
        <f t="shared" ref="L25:L30" si="4">ABS(E25/100*H25)</f>
        <v>6.65</v>
      </c>
      <c r="M25" s="417">
        <f t="shared" ref="M25:M30" si="5">ABS(E25/100*I25)</f>
        <v>34.200000000000003</v>
      </c>
      <c r="N25" s="414"/>
    </row>
    <row r="26" spans="1:14" ht="14.1" customHeight="1" x14ac:dyDescent="0.25">
      <c r="A26" s="407"/>
      <c r="B26" s="20" t="s">
        <v>34</v>
      </c>
      <c r="C26" s="4"/>
      <c r="D26" s="417">
        <v>85</v>
      </c>
      <c r="E26" s="417">
        <v>64</v>
      </c>
      <c r="F26" s="417">
        <v>2</v>
      </c>
      <c r="G26" s="417">
        <v>0.4</v>
      </c>
      <c r="H26" s="417">
        <v>16.3</v>
      </c>
      <c r="I26" s="417">
        <v>77</v>
      </c>
      <c r="J26" s="417">
        <f t="shared" si="2"/>
        <v>1.28</v>
      </c>
      <c r="K26" s="417">
        <f t="shared" si="3"/>
        <v>0.25600000000000001</v>
      </c>
      <c r="L26" s="417">
        <f t="shared" si="4"/>
        <v>10.432</v>
      </c>
      <c r="M26" s="417">
        <f t="shared" si="5"/>
        <v>49.28</v>
      </c>
      <c r="N26" s="414"/>
    </row>
    <row r="27" spans="1:14" ht="14.1" customHeight="1" x14ac:dyDescent="0.25">
      <c r="A27" s="407"/>
      <c r="B27" s="20" t="s">
        <v>35</v>
      </c>
      <c r="C27" s="4"/>
      <c r="D27" s="417">
        <v>10</v>
      </c>
      <c r="E27" s="417">
        <v>8</v>
      </c>
      <c r="F27" s="417">
        <v>1.4</v>
      </c>
      <c r="G27" s="417">
        <v>0.2</v>
      </c>
      <c r="H27" s="417">
        <v>8.1999999999999993</v>
      </c>
      <c r="I27" s="417">
        <v>41</v>
      </c>
      <c r="J27" s="417">
        <f t="shared" si="2"/>
        <v>0.11199999999999999</v>
      </c>
      <c r="K27" s="417">
        <f t="shared" si="3"/>
        <v>1.6E-2</v>
      </c>
      <c r="L27" s="417">
        <f t="shared" si="4"/>
        <v>0.65599999999999992</v>
      </c>
      <c r="M27" s="417">
        <f t="shared" si="5"/>
        <v>3.2800000000000002</v>
      </c>
      <c r="N27" s="414"/>
    </row>
    <row r="28" spans="1:14" ht="14.1" customHeight="1" x14ac:dyDescent="0.25">
      <c r="A28" s="407"/>
      <c r="B28" s="20" t="s">
        <v>36</v>
      </c>
      <c r="C28" s="4"/>
      <c r="D28" s="417">
        <v>10</v>
      </c>
      <c r="E28" s="417">
        <v>8</v>
      </c>
      <c r="F28" s="417">
        <v>1.3</v>
      </c>
      <c r="G28" s="417">
        <v>0.1</v>
      </c>
      <c r="H28" s="417">
        <v>6.9</v>
      </c>
      <c r="I28" s="417">
        <v>35</v>
      </c>
      <c r="J28" s="417">
        <f t="shared" si="2"/>
        <v>0.10400000000000001</v>
      </c>
      <c r="K28" s="417">
        <f t="shared" si="3"/>
        <v>8.0000000000000002E-3</v>
      </c>
      <c r="L28" s="417">
        <f t="shared" si="4"/>
        <v>0.55200000000000005</v>
      </c>
      <c r="M28" s="417">
        <f t="shared" si="5"/>
        <v>2.8000000000000003</v>
      </c>
      <c r="N28" s="414"/>
    </row>
    <row r="29" spans="1:14" ht="14.1" customHeight="1" x14ac:dyDescent="0.25">
      <c r="A29" s="407"/>
      <c r="B29" s="401" t="s">
        <v>38</v>
      </c>
      <c r="C29" s="409"/>
      <c r="D29" s="401">
        <v>2</v>
      </c>
      <c r="E29" s="401">
        <v>2</v>
      </c>
      <c r="F29" s="417">
        <v>0</v>
      </c>
      <c r="G29" s="26">
        <v>99.9</v>
      </c>
      <c r="H29" s="417">
        <v>0</v>
      </c>
      <c r="I29" s="414">
        <v>899</v>
      </c>
      <c r="J29" s="417">
        <f t="shared" si="2"/>
        <v>0</v>
      </c>
      <c r="K29" s="417">
        <f t="shared" si="3"/>
        <v>1.9980000000000002</v>
      </c>
      <c r="L29" s="417">
        <f t="shared" si="4"/>
        <v>0</v>
      </c>
      <c r="M29" s="417">
        <f t="shared" si="5"/>
        <v>17.98</v>
      </c>
      <c r="N29" s="414"/>
    </row>
    <row r="30" spans="1:14" ht="14.1" customHeight="1" x14ac:dyDescent="0.25">
      <c r="A30" s="414"/>
      <c r="B30" s="20" t="s">
        <v>37</v>
      </c>
      <c r="C30" s="4"/>
      <c r="D30" s="417">
        <v>2</v>
      </c>
      <c r="E30" s="417">
        <v>2</v>
      </c>
      <c r="F30" s="417">
        <v>0.8</v>
      </c>
      <c r="G30" s="417">
        <v>72.5</v>
      </c>
      <c r="H30" s="417">
        <v>1.3</v>
      </c>
      <c r="I30" s="417">
        <v>661</v>
      </c>
      <c r="J30" s="417">
        <f t="shared" si="2"/>
        <v>1.6E-2</v>
      </c>
      <c r="K30" s="417">
        <f t="shared" si="3"/>
        <v>1.45</v>
      </c>
      <c r="L30" s="417">
        <f t="shared" si="4"/>
        <v>2.6000000000000002E-2</v>
      </c>
      <c r="M30" s="417">
        <f t="shared" si="5"/>
        <v>13.22</v>
      </c>
      <c r="N30" s="414"/>
    </row>
    <row r="31" spans="1:14" ht="14.1" customHeight="1" x14ac:dyDescent="0.25">
      <c r="A31" s="51" t="s">
        <v>213</v>
      </c>
      <c r="B31" s="461" t="s">
        <v>191</v>
      </c>
      <c r="C31" s="466">
        <v>70</v>
      </c>
      <c r="D31" s="459"/>
      <c r="E31" s="457"/>
      <c r="F31" s="52"/>
      <c r="G31" s="459"/>
      <c r="H31" s="457"/>
      <c r="I31" s="459"/>
      <c r="J31" s="461">
        <f>SUM(J32:J37)</f>
        <v>15.302259999999999</v>
      </c>
      <c r="K31" s="461">
        <f t="shared" ref="K31:M31" si="6">SUM(K32:K37)</f>
        <v>14.966699999999999</v>
      </c>
      <c r="L31" s="461">
        <f t="shared" si="6"/>
        <v>12.756659999999998</v>
      </c>
      <c r="M31" s="461">
        <f t="shared" si="6"/>
        <v>246.8466</v>
      </c>
      <c r="N31" s="457">
        <v>0.9</v>
      </c>
    </row>
    <row r="32" spans="1:14" ht="14.1" customHeight="1" x14ac:dyDescent="0.25">
      <c r="A32" s="23"/>
      <c r="B32" s="460" t="s">
        <v>75</v>
      </c>
      <c r="C32" s="467"/>
      <c r="D32" s="460">
        <v>76</v>
      </c>
      <c r="E32" s="458">
        <v>69</v>
      </c>
      <c r="F32" s="460">
        <v>18.600000000000001</v>
      </c>
      <c r="G32" s="460">
        <v>16</v>
      </c>
      <c r="H32" s="460">
        <v>0</v>
      </c>
      <c r="I32" s="460">
        <v>218</v>
      </c>
      <c r="J32" s="471">
        <f t="shared" ref="J32:J37" si="7">ABS(E32/100*F32)</f>
        <v>12.834</v>
      </c>
      <c r="K32" s="471">
        <f t="shared" ref="K32:K37" si="8">ABS(E32/100*G32)</f>
        <v>11.04</v>
      </c>
      <c r="L32" s="471">
        <f t="shared" ref="L32:L37" si="9">ABS(E32/100*H32)</f>
        <v>0</v>
      </c>
      <c r="M32" s="471">
        <f t="shared" ref="M32:M37" si="10">ABS(E32/100*I32)</f>
        <v>150.41999999999999</v>
      </c>
      <c r="N32" s="458"/>
    </row>
    <row r="33" spans="1:14" ht="14.1" customHeight="1" x14ac:dyDescent="0.25">
      <c r="A33" s="467"/>
      <c r="B33" s="460" t="s">
        <v>56</v>
      </c>
      <c r="C33" s="467"/>
      <c r="D33" s="460">
        <v>10</v>
      </c>
      <c r="E33" s="460">
        <v>10</v>
      </c>
      <c r="F33" s="471">
        <v>7.7</v>
      </c>
      <c r="G33" s="471">
        <v>3</v>
      </c>
      <c r="H33" s="471">
        <v>50.1</v>
      </c>
      <c r="I33" s="471">
        <v>259</v>
      </c>
      <c r="J33" s="471">
        <f t="shared" si="7"/>
        <v>0.77</v>
      </c>
      <c r="K33" s="471">
        <f t="shared" si="8"/>
        <v>0.30000000000000004</v>
      </c>
      <c r="L33" s="471">
        <f t="shared" si="9"/>
        <v>5.0100000000000007</v>
      </c>
      <c r="M33" s="471">
        <f t="shared" si="10"/>
        <v>25.900000000000002</v>
      </c>
      <c r="N33" s="458"/>
    </row>
    <row r="34" spans="1:14" ht="14.1" customHeight="1" x14ac:dyDescent="0.25">
      <c r="A34" s="467"/>
      <c r="B34" s="5" t="s">
        <v>35</v>
      </c>
      <c r="C34" s="467"/>
      <c r="D34" s="460">
        <v>10</v>
      </c>
      <c r="E34" s="460">
        <v>8</v>
      </c>
      <c r="F34" s="471">
        <v>1.4</v>
      </c>
      <c r="G34" s="471">
        <v>0.2</v>
      </c>
      <c r="H34" s="471">
        <v>8.1999999999999993</v>
      </c>
      <c r="I34" s="471">
        <v>41</v>
      </c>
      <c r="J34" s="471">
        <f t="shared" si="7"/>
        <v>0.11199999999999999</v>
      </c>
      <c r="K34" s="471">
        <f t="shared" si="8"/>
        <v>1.6E-2</v>
      </c>
      <c r="L34" s="471">
        <f t="shared" si="9"/>
        <v>0.65599999999999992</v>
      </c>
      <c r="M34" s="471">
        <f t="shared" si="10"/>
        <v>3.2800000000000002</v>
      </c>
      <c r="N34" s="458"/>
    </row>
    <row r="35" spans="1:14" ht="14.1" customHeight="1" x14ac:dyDescent="0.25">
      <c r="A35" s="467"/>
      <c r="B35" s="5" t="s">
        <v>92</v>
      </c>
      <c r="C35" s="467"/>
      <c r="D35" s="460">
        <v>10</v>
      </c>
      <c r="E35" s="460">
        <v>10</v>
      </c>
      <c r="F35" s="458">
        <v>10.3</v>
      </c>
      <c r="G35" s="460">
        <v>1.1000000000000001</v>
      </c>
      <c r="H35" s="458">
        <v>70.599999999999994</v>
      </c>
      <c r="I35" s="460">
        <v>334</v>
      </c>
      <c r="J35" s="471">
        <f t="shared" si="7"/>
        <v>1.03</v>
      </c>
      <c r="K35" s="471">
        <f t="shared" si="8"/>
        <v>0.11000000000000001</v>
      </c>
      <c r="L35" s="471">
        <f t="shared" si="9"/>
        <v>7.06</v>
      </c>
      <c r="M35" s="471">
        <f t="shared" si="10"/>
        <v>33.4</v>
      </c>
      <c r="N35" s="458"/>
    </row>
    <row r="36" spans="1:14" ht="14.1" customHeight="1" x14ac:dyDescent="0.25">
      <c r="A36" s="467"/>
      <c r="B36" s="5" t="s">
        <v>85</v>
      </c>
      <c r="C36" s="467"/>
      <c r="D36" s="460">
        <v>5</v>
      </c>
      <c r="E36" s="460">
        <v>4.38</v>
      </c>
      <c r="F36" s="458">
        <v>12.7</v>
      </c>
      <c r="G36" s="460">
        <v>11.5</v>
      </c>
      <c r="H36" s="460">
        <v>0.7</v>
      </c>
      <c r="I36" s="460">
        <v>157</v>
      </c>
      <c r="J36" s="471">
        <f t="shared" si="7"/>
        <v>0.55625999999999998</v>
      </c>
      <c r="K36" s="471">
        <f t="shared" si="8"/>
        <v>0.50370000000000004</v>
      </c>
      <c r="L36" s="471">
        <f t="shared" si="9"/>
        <v>3.0659999999999996E-2</v>
      </c>
      <c r="M36" s="471">
        <f t="shared" si="10"/>
        <v>6.8765999999999998</v>
      </c>
      <c r="N36" s="458"/>
    </row>
    <row r="37" spans="1:14" ht="14.1" customHeight="1" x14ac:dyDescent="0.25">
      <c r="A37" s="467"/>
      <c r="B37" s="460" t="s">
        <v>38</v>
      </c>
      <c r="C37" s="467"/>
      <c r="D37" s="460">
        <v>3</v>
      </c>
      <c r="E37" s="460">
        <v>3</v>
      </c>
      <c r="F37" s="471">
        <v>0</v>
      </c>
      <c r="G37" s="471">
        <v>99.9</v>
      </c>
      <c r="H37" s="471">
        <v>0</v>
      </c>
      <c r="I37" s="470">
        <v>899</v>
      </c>
      <c r="J37" s="471">
        <f t="shared" si="7"/>
        <v>0</v>
      </c>
      <c r="K37" s="471">
        <f t="shared" si="8"/>
        <v>2.9969999999999999</v>
      </c>
      <c r="L37" s="471">
        <f t="shared" si="9"/>
        <v>0</v>
      </c>
      <c r="M37" s="471">
        <f t="shared" si="10"/>
        <v>26.97</v>
      </c>
      <c r="N37" s="458"/>
    </row>
    <row r="38" spans="1:14" ht="28.5" customHeight="1" x14ac:dyDescent="0.25">
      <c r="A38" s="546">
        <v>54</v>
      </c>
      <c r="B38" s="538" t="s">
        <v>160</v>
      </c>
      <c r="C38" s="546">
        <v>160</v>
      </c>
      <c r="D38" s="536"/>
      <c r="E38" s="536"/>
      <c r="F38" s="536"/>
      <c r="G38" s="536"/>
      <c r="H38" s="536"/>
      <c r="I38" s="536"/>
      <c r="J38" s="538">
        <f>SUM(J39:J44)</f>
        <v>4.6029999999999998</v>
      </c>
      <c r="K38" s="538">
        <f t="shared" ref="K38:M38" si="11">SUM(K39:K44)</f>
        <v>3.1790000000000003</v>
      </c>
      <c r="L38" s="538">
        <f t="shared" si="11"/>
        <v>15.139999999999999</v>
      </c>
      <c r="M38" s="538">
        <f t="shared" si="11"/>
        <v>110.32</v>
      </c>
      <c r="N38" s="534">
        <v>71.8</v>
      </c>
    </row>
    <row r="39" spans="1:14" ht="14.1" customHeight="1" x14ac:dyDescent="0.25">
      <c r="A39" s="547"/>
      <c r="B39" s="537" t="s">
        <v>54</v>
      </c>
      <c r="C39" s="547"/>
      <c r="D39" s="537">
        <v>250</v>
      </c>
      <c r="E39" s="537">
        <v>200</v>
      </c>
      <c r="F39" s="556">
        <v>1.8</v>
      </c>
      <c r="G39" s="556">
        <v>0.1</v>
      </c>
      <c r="H39" s="556">
        <v>4.7</v>
      </c>
      <c r="I39" s="556">
        <v>28</v>
      </c>
      <c r="J39" s="556">
        <f t="shared" ref="J39:J44" si="12">ABS(E39/100*F39)</f>
        <v>3.6</v>
      </c>
      <c r="K39" s="556">
        <f t="shared" ref="K39:K44" si="13">ABS(E39/100*G39)</f>
        <v>0.2</v>
      </c>
      <c r="L39" s="556">
        <f t="shared" ref="L39:L44" si="14">ABS(E39/100*H39)</f>
        <v>9.4</v>
      </c>
      <c r="M39" s="556">
        <f t="shared" ref="M39:M44" si="15">ABS(E39/100*I39)</f>
        <v>56</v>
      </c>
      <c r="N39" s="535"/>
    </row>
    <row r="40" spans="1:14" ht="14.1" customHeight="1" x14ac:dyDescent="0.25">
      <c r="A40" s="547"/>
      <c r="B40" s="537" t="s">
        <v>35</v>
      </c>
      <c r="C40" s="547"/>
      <c r="D40" s="537">
        <v>10</v>
      </c>
      <c r="E40" s="537">
        <v>8</v>
      </c>
      <c r="F40" s="556">
        <v>1.4</v>
      </c>
      <c r="G40" s="556">
        <v>0.2</v>
      </c>
      <c r="H40" s="556">
        <v>8.1999999999999993</v>
      </c>
      <c r="I40" s="556">
        <v>41</v>
      </c>
      <c r="J40" s="556">
        <f t="shared" si="12"/>
        <v>0.11199999999999999</v>
      </c>
      <c r="K40" s="556">
        <f t="shared" si="13"/>
        <v>1.6E-2</v>
      </c>
      <c r="L40" s="556">
        <f t="shared" si="14"/>
        <v>0.65599999999999992</v>
      </c>
      <c r="M40" s="556">
        <f t="shared" si="15"/>
        <v>3.2800000000000002</v>
      </c>
      <c r="N40" s="535"/>
    </row>
    <row r="41" spans="1:14" ht="14.1" customHeight="1" x14ac:dyDescent="0.25">
      <c r="A41" s="547"/>
      <c r="B41" s="537" t="s">
        <v>36</v>
      </c>
      <c r="C41" s="547"/>
      <c r="D41" s="537">
        <v>10</v>
      </c>
      <c r="E41" s="537">
        <v>8</v>
      </c>
      <c r="F41" s="556">
        <v>1.3</v>
      </c>
      <c r="G41" s="556">
        <v>0.1</v>
      </c>
      <c r="H41" s="556">
        <v>6.9</v>
      </c>
      <c r="I41" s="556">
        <v>35</v>
      </c>
      <c r="J41" s="556">
        <f t="shared" si="12"/>
        <v>0.10400000000000001</v>
      </c>
      <c r="K41" s="556">
        <f t="shared" si="13"/>
        <v>8.0000000000000002E-3</v>
      </c>
      <c r="L41" s="556">
        <f t="shared" si="14"/>
        <v>0.55200000000000005</v>
      </c>
      <c r="M41" s="556">
        <f t="shared" si="15"/>
        <v>2.8000000000000003</v>
      </c>
      <c r="N41" s="535"/>
    </row>
    <row r="42" spans="1:14" ht="14.1" customHeight="1" x14ac:dyDescent="0.25">
      <c r="A42" s="547"/>
      <c r="B42" s="537" t="s">
        <v>55</v>
      </c>
      <c r="C42" s="547"/>
      <c r="D42" s="537">
        <v>5</v>
      </c>
      <c r="E42" s="537">
        <v>5</v>
      </c>
      <c r="F42" s="537">
        <v>4.8</v>
      </c>
      <c r="G42" s="537">
        <v>0</v>
      </c>
      <c r="H42" s="537">
        <v>19</v>
      </c>
      <c r="I42" s="535">
        <v>102</v>
      </c>
      <c r="J42" s="556">
        <f t="shared" si="12"/>
        <v>0.24</v>
      </c>
      <c r="K42" s="556">
        <f t="shared" si="13"/>
        <v>0</v>
      </c>
      <c r="L42" s="556">
        <f t="shared" si="14"/>
        <v>0.95000000000000007</v>
      </c>
      <c r="M42" s="556">
        <f t="shared" si="15"/>
        <v>5.1000000000000005</v>
      </c>
      <c r="N42" s="535"/>
    </row>
    <row r="43" spans="1:14" ht="14.1" customHeight="1" x14ac:dyDescent="0.25">
      <c r="A43" s="547"/>
      <c r="B43" s="537" t="s">
        <v>37</v>
      </c>
      <c r="C43" s="537"/>
      <c r="D43" s="537">
        <v>4</v>
      </c>
      <c r="E43" s="537">
        <v>4</v>
      </c>
      <c r="F43" s="556">
        <v>0.8</v>
      </c>
      <c r="G43" s="556">
        <v>72.5</v>
      </c>
      <c r="H43" s="556">
        <v>1.3</v>
      </c>
      <c r="I43" s="556">
        <v>661</v>
      </c>
      <c r="J43" s="556">
        <f t="shared" si="12"/>
        <v>3.2000000000000001E-2</v>
      </c>
      <c r="K43" s="556">
        <f t="shared" si="13"/>
        <v>2.9</v>
      </c>
      <c r="L43" s="556">
        <f t="shared" si="14"/>
        <v>5.2000000000000005E-2</v>
      </c>
      <c r="M43" s="556">
        <f t="shared" si="15"/>
        <v>26.44</v>
      </c>
      <c r="N43" s="535"/>
    </row>
    <row r="44" spans="1:14" ht="14.1" customHeight="1" x14ac:dyDescent="0.25">
      <c r="A44" s="547"/>
      <c r="B44" s="537" t="s">
        <v>92</v>
      </c>
      <c r="C44" s="537"/>
      <c r="D44" s="537">
        <v>5</v>
      </c>
      <c r="E44" s="537">
        <v>5</v>
      </c>
      <c r="F44" s="14">
        <v>10.3</v>
      </c>
      <c r="G44" s="537">
        <v>1.1000000000000001</v>
      </c>
      <c r="H44" s="535">
        <v>70.599999999999994</v>
      </c>
      <c r="I44" s="537">
        <v>334</v>
      </c>
      <c r="J44" s="556">
        <f t="shared" si="12"/>
        <v>0.51500000000000001</v>
      </c>
      <c r="K44" s="556">
        <f t="shared" si="13"/>
        <v>5.5000000000000007E-2</v>
      </c>
      <c r="L44" s="556">
        <f t="shared" si="14"/>
        <v>3.53</v>
      </c>
      <c r="M44" s="556">
        <f t="shared" si="15"/>
        <v>16.7</v>
      </c>
      <c r="N44" s="535"/>
    </row>
    <row r="45" spans="1:14" ht="14.1" customHeight="1" x14ac:dyDescent="0.25">
      <c r="A45" s="72">
        <v>99</v>
      </c>
      <c r="B45" s="19" t="s">
        <v>46</v>
      </c>
      <c r="C45" s="96">
        <v>180</v>
      </c>
      <c r="D45" s="79"/>
      <c r="E45" s="79"/>
      <c r="F45" s="79"/>
      <c r="G45" s="79"/>
      <c r="H45" s="79"/>
      <c r="I45" s="79"/>
      <c r="J45" s="76">
        <f>SUM(J46:J47)</f>
        <v>0.23399999999999999</v>
      </c>
      <c r="K45" s="76">
        <f t="shared" ref="K45:M45" si="16">SUM(K46:K47)</f>
        <v>0</v>
      </c>
      <c r="L45" s="76">
        <f t="shared" si="16"/>
        <v>23.933999999999997</v>
      </c>
      <c r="M45" s="76">
        <f t="shared" si="16"/>
        <v>97.47</v>
      </c>
      <c r="N45" s="74">
        <v>0.85</v>
      </c>
    </row>
    <row r="46" spans="1:14" ht="14.1" customHeight="1" x14ac:dyDescent="0.25">
      <c r="A46" s="73"/>
      <c r="B46" s="18" t="s">
        <v>93</v>
      </c>
      <c r="C46" s="80"/>
      <c r="D46" s="80">
        <v>18</v>
      </c>
      <c r="E46" s="80">
        <v>18</v>
      </c>
      <c r="F46" s="88">
        <v>1.3</v>
      </c>
      <c r="G46" s="88">
        <v>0</v>
      </c>
      <c r="H46" s="88">
        <v>49.8</v>
      </c>
      <c r="I46" s="88">
        <v>209</v>
      </c>
      <c r="J46" s="88">
        <f>ABS(E46/100*F46)</f>
        <v>0.23399999999999999</v>
      </c>
      <c r="K46" s="88">
        <f>ABS(E46/100*G46)</f>
        <v>0</v>
      </c>
      <c r="L46" s="82">
        <f>ABS(E46/100*H46)</f>
        <v>8.9639999999999986</v>
      </c>
      <c r="M46" s="88">
        <f>ABS(E46/100*I46)</f>
        <v>37.619999999999997</v>
      </c>
      <c r="N46" s="75"/>
    </row>
    <row r="47" spans="1:14" ht="14.1" customHeight="1" x14ac:dyDescent="0.25">
      <c r="A47" s="73"/>
      <c r="B47" s="18" t="s">
        <v>60</v>
      </c>
      <c r="C47" s="80"/>
      <c r="D47" s="80">
        <v>15</v>
      </c>
      <c r="E47" s="80">
        <v>15</v>
      </c>
      <c r="F47" s="88">
        <v>0</v>
      </c>
      <c r="G47" s="88">
        <v>0</v>
      </c>
      <c r="H47" s="88">
        <v>99.8</v>
      </c>
      <c r="I47" s="88">
        <v>399</v>
      </c>
      <c r="J47" s="88">
        <f>ABS(E47/100*F47)</f>
        <v>0</v>
      </c>
      <c r="K47" s="88">
        <f>ABS(E47/100*G47)</f>
        <v>0</v>
      </c>
      <c r="L47" s="82">
        <f>ABS(E47/100*H47)</f>
        <v>14.969999999999999</v>
      </c>
      <c r="M47" s="88">
        <f>ABS(E47/100*I47)</f>
        <v>59.849999999999994</v>
      </c>
      <c r="N47" s="75"/>
    </row>
    <row r="48" spans="1:14" ht="14.1" customHeight="1" x14ac:dyDescent="0.25">
      <c r="A48" s="73"/>
      <c r="B48" s="8" t="s">
        <v>79</v>
      </c>
      <c r="C48" s="80"/>
      <c r="D48" s="80">
        <v>0.5</v>
      </c>
      <c r="E48" s="80">
        <v>0.5</v>
      </c>
      <c r="F48" s="80"/>
      <c r="G48" s="80"/>
      <c r="H48" s="80"/>
      <c r="I48" s="80"/>
      <c r="J48" s="80"/>
      <c r="K48" s="80"/>
      <c r="L48" s="80"/>
      <c r="M48" s="80"/>
      <c r="N48" s="75"/>
    </row>
    <row r="49" spans="1:14" ht="14.1" customHeight="1" x14ac:dyDescent="0.25">
      <c r="A49" s="151"/>
      <c r="B49" s="152" t="s">
        <v>49</v>
      </c>
      <c r="C49" s="153">
        <v>50</v>
      </c>
      <c r="D49" s="116">
        <v>50</v>
      </c>
      <c r="E49" s="116">
        <v>50</v>
      </c>
      <c r="F49" s="129">
        <v>7.9</v>
      </c>
      <c r="G49" s="109">
        <v>1</v>
      </c>
      <c r="H49" s="109">
        <v>48.3</v>
      </c>
      <c r="I49" s="94">
        <v>235</v>
      </c>
      <c r="J49" s="112">
        <f>ABS(E49/100*F49)</f>
        <v>3.95</v>
      </c>
      <c r="K49" s="112">
        <f>ABS(E49/100*G49)</f>
        <v>0.5</v>
      </c>
      <c r="L49" s="55">
        <f>ABS(E49/100*H49)</f>
        <v>24.15</v>
      </c>
      <c r="M49" s="55">
        <f>ABS(E49/100*I49)</f>
        <v>117.5</v>
      </c>
      <c r="N49" s="54"/>
    </row>
    <row r="50" spans="1:14" ht="14.1" customHeight="1" x14ac:dyDescent="0.25">
      <c r="A50" s="158"/>
      <c r="B50" s="120" t="s">
        <v>50</v>
      </c>
      <c r="C50" s="652"/>
      <c r="D50" s="653"/>
      <c r="E50" s="653"/>
      <c r="F50" s="653"/>
      <c r="G50" s="653"/>
      <c r="H50" s="653"/>
      <c r="I50" s="654"/>
      <c r="J50" s="159">
        <f>ABS(J49+J45+J38+J23+J31)</f>
        <v>33.411259999999999</v>
      </c>
      <c r="K50" s="420">
        <f t="shared" ref="K50:M50" si="17">ABS(K49+K45+K38+K23+K31)</f>
        <v>27.587699999999998</v>
      </c>
      <c r="L50" s="420">
        <f t="shared" si="17"/>
        <v>94.296659999999989</v>
      </c>
      <c r="M50" s="120">
        <f t="shared" si="17"/>
        <v>763.56659999999999</v>
      </c>
      <c r="N50" s="160"/>
    </row>
    <row r="51" spans="1:14" ht="14.1" customHeight="1" x14ac:dyDescent="0.25">
      <c r="A51" s="694" t="s">
        <v>51</v>
      </c>
      <c r="B51" s="695"/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6"/>
    </row>
    <row r="52" spans="1:14" ht="26.25" customHeight="1" x14ac:dyDescent="0.25">
      <c r="A52" s="96">
        <v>51</v>
      </c>
      <c r="B52" s="11" t="s">
        <v>261</v>
      </c>
      <c r="C52" s="96">
        <v>150</v>
      </c>
      <c r="D52" s="79"/>
      <c r="E52" s="79"/>
      <c r="F52" s="79"/>
      <c r="G52" s="79"/>
      <c r="H52" s="79"/>
      <c r="I52" s="79"/>
      <c r="J52" s="76">
        <f>SUM(J53:J58)</f>
        <v>9.8046600000000002</v>
      </c>
      <c r="K52" s="76">
        <f>SUM(K53:K58)</f>
        <v>5.7861000000000002</v>
      </c>
      <c r="L52" s="76">
        <f>SUM(L53:L58)</f>
        <v>57.19865999999999</v>
      </c>
      <c r="M52" s="76">
        <f>SUM(M53:M58)</f>
        <v>321.10459999999995</v>
      </c>
      <c r="N52" s="74">
        <v>0.05</v>
      </c>
    </row>
    <row r="53" spans="1:14" ht="14.1" customHeight="1" x14ac:dyDescent="0.25">
      <c r="A53" s="97"/>
      <c r="B53" s="80" t="s">
        <v>86</v>
      </c>
      <c r="C53" s="97"/>
      <c r="D53" s="80">
        <v>60</v>
      </c>
      <c r="E53" s="80">
        <v>60</v>
      </c>
      <c r="F53" s="401">
        <v>10.3</v>
      </c>
      <c r="G53" s="401">
        <v>1</v>
      </c>
      <c r="H53" s="401">
        <v>70.599999999999994</v>
      </c>
      <c r="I53" s="401">
        <v>333</v>
      </c>
      <c r="J53" s="417">
        <f t="shared" ref="J53:J54" si="18">ABS(E53/100*F53)</f>
        <v>6.1800000000000006</v>
      </c>
      <c r="K53" s="417">
        <f t="shared" ref="K53:K54" si="19">ABS(E53/100*G53)</f>
        <v>0.6</v>
      </c>
      <c r="L53" s="417">
        <f t="shared" ref="L53:L54" si="20">ABS(E53/100*H53)</f>
        <v>42.359999999999992</v>
      </c>
      <c r="M53" s="417">
        <f t="shared" ref="M53:M54" si="21">ABS(E53/100*I53)</f>
        <v>199.79999999999998</v>
      </c>
      <c r="N53" s="75"/>
    </row>
    <row r="54" spans="1:14" ht="14.1" customHeight="1" x14ac:dyDescent="0.25">
      <c r="A54" s="97"/>
      <c r="B54" s="80" t="s">
        <v>41</v>
      </c>
      <c r="C54" s="97"/>
      <c r="D54" s="80">
        <v>100</v>
      </c>
      <c r="E54" s="80">
        <v>100</v>
      </c>
      <c r="F54" s="414">
        <v>2.9</v>
      </c>
      <c r="G54" s="417">
        <v>3.2</v>
      </c>
      <c r="H54" s="414">
        <v>4.7</v>
      </c>
      <c r="I54" s="417">
        <v>60</v>
      </c>
      <c r="J54" s="417">
        <f t="shared" si="18"/>
        <v>2.9</v>
      </c>
      <c r="K54" s="417">
        <f t="shared" si="19"/>
        <v>3.2</v>
      </c>
      <c r="L54" s="417">
        <f t="shared" si="20"/>
        <v>4.7</v>
      </c>
      <c r="M54" s="417">
        <f t="shared" si="21"/>
        <v>60</v>
      </c>
      <c r="N54" s="75"/>
    </row>
    <row r="55" spans="1:14" ht="14.1" customHeight="1" x14ac:dyDescent="0.25">
      <c r="A55" s="97"/>
      <c r="B55" s="80" t="s">
        <v>60</v>
      </c>
      <c r="C55" s="97"/>
      <c r="D55" s="80">
        <v>10</v>
      </c>
      <c r="E55" s="80">
        <v>10</v>
      </c>
      <c r="F55" s="417">
        <v>0</v>
      </c>
      <c r="G55" s="417">
        <v>0</v>
      </c>
      <c r="H55" s="417">
        <v>99.8</v>
      </c>
      <c r="I55" s="417">
        <v>399</v>
      </c>
      <c r="J55" s="417">
        <f>ABS(E55/100*F55)</f>
        <v>0</v>
      </c>
      <c r="K55" s="417">
        <f>ABS(E55/100*G55)</f>
        <v>0</v>
      </c>
      <c r="L55" s="414">
        <f>ABS(E55/100*H55)</f>
        <v>9.98</v>
      </c>
      <c r="M55" s="417">
        <f>ABS(E55/100*I55)</f>
        <v>39.900000000000006</v>
      </c>
      <c r="N55" s="75"/>
    </row>
    <row r="56" spans="1:14" ht="14.1" customHeight="1" x14ac:dyDescent="0.25">
      <c r="A56" s="97"/>
      <c r="B56" s="80" t="s">
        <v>85</v>
      </c>
      <c r="C56" s="97"/>
      <c r="D56" s="80">
        <v>5</v>
      </c>
      <c r="E56" s="80">
        <v>4.38</v>
      </c>
      <c r="F56" s="399">
        <v>12.7</v>
      </c>
      <c r="G56" s="18">
        <v>11.5</v>
      </c>
      <c r="H56" s="401">
        <v>0.7</v>
      </c>
      <c r="I56" s="401">
        <v>157</v>
      </c>
      <c r="J56" s="417">
        <f t="shared" ref="J56:J57" si="22">ABS(E56/100*F56)</f>
        <v>0.55625999999999998</v>
      </c>
      <c r="K56" s="417">
        <f t="shared" ref="K56:K57" si="23">ABS(E56/100*G56)</f>
        <v>0.50370000000000004</v>
      </c>
      <c r="L56" s="417">
        <f t="shared" ref="L56:L57" si="24">ABS(E56/100*H56)</f>
        <v>3.0659999999999996E-2</v>
      </c>
      <c r="M56" s="417">
        <f t="shared" ref="M56:M57" si="25">ABS(E56/100*I56)</f>
        <v>6.8765999999999998</v>
      </c>
      <c r="N56" s="75"/>
    </row>
    <row r="57" spans="1:14" ht="14.1" customHeight="1" x14ac:dyDescent="0.25">
      <c r="A57" s="97"/>
      <c r="B57" s="75" t="s">
        <v>98</v>
      </c>
      <c r="C57" s="97"/>
      <c r="D57" s="80">
        <v>1.2</v>
      </c>
      <c r="E57" s="80">
        <v>1.2</v>
      </c>
      <c r="F57" s="401">
        <v>12.7</v>
      </c>
      <c r="G57" s="401">
        <v>2.7</v>
      </c>
      <c r="H57" s="401">
        <v>8.5</v>
      </c>
      <c r="I57" s="401">
        <v>109</v>
      </c>
      <c r="J57" s="417">
        <f t="shared" si="22"/>
        <v>0.15240000000000001</v>
      </c>
      <c r="K57" s="417">
        <f t="shared" si="23"/>
        <v>3.2400000000000005E-2</v>
      </c>
      <c r="L57" s="414">
        <f t="shared" si="24"/>
        <v>0.10200000000000001</v>
      </c>
      <c r="M57" s="417">
        <f t="shared" si="25"/>
        <v>1.3080000000000001</v>
      </c>
      <c r="N57" s="75"/>
    </row>
    <row r="58" spans="1:14" ht="14.1" customHeight="1" x14ac:dyDescent="0.25">
      <c r="A58" s="97"/>
      <c r="B58" s="75" t="s">
        <v>37</v>
      </c>
      <c r="C58" s="97"/>
      <c r="D58" s="80">
        <v>2</v>
      </c>
      <c r="E58" s="80">
        <v>2</v>
      </c>
      <c r="F58" s="88">
        <v>0.8</v>
      </c>
      <c r="G58" s="88">
        <v>72.5</v>
      </c>
      <c r="H58" s="88">
        <v>1.3</v>
      </c>
      <c r="I58" s="88">
        <v>661</v>
      </c>
      <c r="J58" s="88">
        <f t="shared" ref="J58" si="26">ABS(E58/100*F58)</f>
        <v>1.6E-2</v>
      </c>
      <c r="K58" s="88">
        <f t="shared" ref="K58" si="27">ABS(E58/100*G58)</f>
        <v>1.45</v>
      </c>
      <c r="L58" s="88">
        <f t="shared" ref="L58" si="28">ABS(E58/100*H58)</f>
        <v>2.6000000000000002E-2</v>
      </c>
      <c r="M58" s="88">
        <f t="shared" ref="M58" si="29">ABS(E58/100*I58)</f>
        <v>13.22</v>
      </c>
      <c r="N58" s="75"/>
    </row>
    <row r="59" spans="1:14" ht="14.1" customHeight="1" x14ac:dyDescent="0.25">
      <c r="A59" s="590">
        <v>108</v>
      </c>
      <c r="B59" s="582" t="s">
        <v>236</v>
      </c>
      <c r="C59" s="590">
        <v>80</v>
      </c>
      <c r="D59" s="593"/>
      <c r="E59" s="593"/>
      <c r="F59" s="597"/>
      <c r="G59" s="597"/>
      <c r="H59" s="597"/>
      <c r="I59" s="597"/>
      <c r="J59" s="595">
        <f>SUM(J60:J62)</f>
        <v>0.11600000000000001</v>
      </c>
      <c r="K59" s="595">
        <f t="shared" ref="K59:M59" si="30">SUM(K60:K62)</f>
        <v>0</v>
      </c>
      <c r="L59" s="595">
        <f t="shared" si="30"/>
        <v>20.704000000000001</v>
      </c>
      <c r="M59" s="595">
        <f t="shared" si="30"/>
        <v>85.02000000000001</v>
      </c>
      <c r="N59" s="586">
        <v>1.1000000000000001</v>
      </c>
    </row>
    <row r="60" spans="1:14" ht="14.1" customHeight="1" x14ac:dyDescent="0.25">
      <c r="A60" s="591"/>
      <c r="B60" s="587" t="s">
        <v>96</v>
      </c>
      <c r="C60" s="591"/>
      <c r="D60" s="594">
        <v>20</v>
      </c>
      <c r="E60" s="594">
        <v>20</v>
      </c>
      <c r="F60" s="594">
        <v>0.3</v>
      </c>
      <c r="G60" s="594">
        <v>0</v>
      </c>
      <c r="H60" s="594">
        <v>60.2</v>
      </c>
      <c r="I60" s="594">
        <v>248</v>
      </c>
      <c r="J60" s="596">
        <f>ABS(E60/100*F60)</f>
        <v>0.06</v>
      </c>
      <c r="K60" s="598">
        <f>ABS(E60/100*G60)</f>
        <v>0</v>
      </c>
      <c r="L60" s="596">
        <f>ABS(E60/100*H60)</f>
        <v>12.040000000000001</v>
      </c>
      <c r="M60" s="598">
        <f>ABS(E60/100*I60)</f>
        <v>49.6</v>
      </c>
      <c r="N60" s="587"/>
    </row>
    <row r="61" spans="1:14" ht="14.1" customHeight="1" x14ac:dyDescent="0.25">
      <c r="A61" s="591"/>
      <c r="B61" s="587" t="s">
        <v>60</v>
      </c>
      <c r="C61" s="591"/>
      <c r="D61" s="594">
        <v>3</v>
      </c>
      <c r="E61" s="594">
        <v>3</v>
      </c>
      <c r="F61" s="598">
        <v>0</v>
      </c>
      <c r="G61" s="598">
        <v>0</v>
      </c>
      <c r="H61" s="598">
        <v>99.8</v>
      </c>
      <c r="I61" s="598">
        <v>399</v>
      </c>
      <c r="J61" s="596">
        <f>ABS(E61/100*F61)</f>
        <v>0</v>
      </c>
      <c r="K61" s="598">
        <f>ABS(E61/100*G61)</f>
        <v>0</v>
      </c>
      <c r="L61" s="596">
        <f>ABS(E61/100*H61)</f>
        <v>2.9939999999999998</v>
      </c>
      <c r="M61" s="598">
        <f>ABS(E61/100*I61)</f>
        <v>11.969999999999999</v>
      </c>
      <c r="N61" s="587"/>
    </row>
    <row r="62" spans="1:14" ht="14.1" customHeight="1" x14ac:dyDescent="0.25">
      <c r="A62" s="604"/>
      <c r="B62" s="14" t="s">
        <v>88</v>
      </c>
      <c r="C62" s="604"/>
      <c r="D62" s="602">
        <v>7</v>
      </c>
      <c r="E62" s="602">
        <v>7</v>
      </c>
      <c r="F62" s="602">
        <v>0.8</v>
      </c>
      <c r="G62" s="602">
        <v>0</v>
      </c>
      <c r="H62" s="602">
        <v>81</v>
      </c>
      <c r="I62" s="602">
        <v>335</v>
      </c>
      <c r="J62" s="8">
        <f>ABS(E62/100*F62)</f>
        <v>5.6000000000000008E-2</v>
      </c>
      <c r="K62" s="589">
        <f>ABS(E62/100*G62)</f>
        <v>0</v>
      </c>
      <c r="L62" s="8">
        <f>ABS(E62/100*H62)</f>
        <v>5.6700000000000008</v>
      </c>
      <c r="M62" s="8">
        <f>ABS(E62/100*I62)</f>
        <v>23.450000000000003</v>
      </c>
      <c r="N62" s="14"/>
    </row>
    <row r="63" spans="1:14" ht="14.1" customHeight="1" x14ac:dyDescent="0.25">
      <c r="A63" s="54"/>
      <c r="B63" s="55" t="s">
        <v>56</v>
      </c>
      <c r="C63" s="54">
        <v>20</v>
      </c>
      <c r="D63" s="94">
        <v>20</v>
      </c>
      <c r="E63" s="94">
        <v>20</v>
      </c>
      <c r="F63" s="94">
        <v>7.7</v>
      </c>
      <c r="G63" s="94">
        <v>3</v>
      </c>
      <c r="H63" s="94">
        <v>50.1</v>
      </c>
      <c r="I63" s="94">
        <v>259</v>
      </c>
      <c r="J63" s="55">
        <f>ABS(E63/100*F63)</f>
        <v>1.54</v>
      </c>
      <c r="K63" s="55">
        <f>ABS(E63/100*G63)</f>
        <v>0.60000000000000009</v>
      </c>
      <c r="L63" s="55">
        <f>ABS(E63/100*H63)</f>
        <v>10.020000000000001</v>
      </c>
      <c r="M63" s="55">
        <f>ABS(E63/100*I63)</f>
        <v>51.800000000000004</v>
      </c>
      <c r="N63" s="94"/>
    </row>
    <row r="64" spans="1:14" ht="14.1" customHeight="1" x14ac:dyDescent="0.25">
      <c r="A64" s="85">
        <v>102</v>
      </c>
      <c r="B64" s="6" t="s">
        <v>57</v>
      </c>
      <c r="C64" s="1">
        <v>200</v>
      </c>
      <c r="D64" s="87"/>
      <c r="E64" s="87"/>
      <c r="F64" s="87"/>
      <c r="G64" s="87"/>
      <c r="H64" s="87"/>
      <c r="I64" s="87"/>
      <c r="J64" s="125">
        <f>SUM(J66:J67)</f>
        <v>9.0000000000000011E-2</v>
      </c>
      <c r="K64" s="125">
        <f>SUM(K66:K67)</f>
        <v>1.0000000000000002E-2</v>
      </c>
      <c r="L64" s="125">
        <f>SUM(L66:L67)</f>
        <v>15.27</v>
      </c>
      <c r="M64" s="125">
        <f>SUM(M66:M67)</f>
        <v>63.249999999999993</v>
      </c>
      <c r="N64" s="81">
        <v>0.06</v>
      </c>
    </row>
    <row r="65" spans="1:14" ht="14.1" customHeight="1" x14ac:dyDescent="0.25">
      <c r="A65" s="86"/>
      <c r="B65" s="20" t="s">
        <v>58</v>
      </c>
      <c r="C65" s="4"/>
      <c r="D65" s="88">
        <v>0.6</v>
      </c>
      <c r="E65" s="88">
        <v>0.6</v>
      </c>
      <c r="F65" s="88"/>
      <c r="G65" s="88"/>
      <c r="H65" s="88"/>
      <c r="I65" s="88"/>
      <c r="J65" s="88"/>
      <c r="K65" s="88"/>
      <c r="L65" s="88"/>
      <c r="M65" s="88"/>
      <c r="N65" s="82"/>
    </row>
    <row r="66" spans="1:14" ht="14.1" customHeight="1" x14ac:dyDescent="0.25">
      <c r="A66" s="86"/>
      <c r="B66" s="20" t="s">
        <v>59</v>
      </c>
      <c r="C66" s="4"/>
      <c r="D66" s="88">
        <v>10</v>
      </c>
      <c r="E66" s="88">
        <v>10</v>
      </c>
      <c r="F66" s="88">
        <v>0.9</v>
      </c>
      <c r="G66" s="88">
        <v>0.1</v>
      </c>
      <c r="H66" s="88">
        <v>3</v>
      </c>
      <c r="I66" s="88">
        <v>34</v>
      </c>
      <c r="J66" s="88">
        <f>ABS(E66/100*F66)</f>
        <v>9.0000000000000011E-2</v>
      </c>
      <c r="K66" s="88">
        <f>ABS(E66/100*G66)</f>
        <v>1.0000000000000002E-2</v>
      </c>
      <c r="L66" s="88">
        <f>ABS(E66/100*H66)</f>
        <v>0.30000000000000004</v>
      </c>
      <c r="M66" s="88">
        <f>ABS(E66/100*I66)</f>
        <v>3.4000000000000004</v>
      </c>
      <c r="N66" s="82"/>
    </row>
    <row r="67" spans="1:14" ht="14.1" customHeight="1" x14ac:dyDescent="0.25">
      <c r="A67" s="22"/>
      <c r="B67" s="100" t="s">
        <v>60</v>
      </c>
      <c r="C67" s="132"/>
      <c r="D67" s="99">
        <v>15</v>
      </c>
      <c r="E67" s="99">
        <v>15</v>
      </c>
      <c r="F67" s="253">
        <v>0</v>
      </c>
      <c r="G67" s="253">
        <v>0</v>
      </c>
      <c r="H67" s="253">
        <v>99.8</v>
      </c>
      <c r="I67" s="8">
        <v>399</v>
      </c>
      <c r="J67" s="99">
        <f>ABS(E67/100*F67)</f>
        <v>0</v>
      </c>
      <c r="K67" s="99">
        <f>ABS(E67/100*G67)</f>
        <v>0</v>
      </c>
      <c r="L67" s="99">
        <f>ABS(E67/100*H67)</f>
        <v>14.969999999999999</v>
      </c>
      <c r="M67" s="99">
        <f>ABS(E67/100*I67)</f>
        <v>59.849999999999994</v>
      </c>
      <c r="N67" s="8"/>
    </row>
    <row r="68" spans="1:14" ht="24.75" customHeight="1" x14ac:dyDescent="0.25">
      <c r="A68" s="32"/>
      <c r="B68" s="157" t="s">
        <v>61</v>
      </c>
      <c r="C68" s="652"/>
      <c r="D68" s="653"/>
      <c r="E68" s="653"/>
      <c r="F68" s="653"/>
      <c r="G68" s="653"/>
      <c r="H68" s="653"/>
      <c r="I68" s="654"/>
      <c r="J68" s="148">
        <f>ABS(J64+J63+J52+J59)</f>
        <v>11.550660000000001</v>
      </c>
      <c r="K68" s="148">
        <f t="shared" ref="K68:M68" si="31">ABS(K64+K63+K52+K59)</f>
        <v>6.3961000000000006</v>
      </c>
      <c r="L68" s="148">
        <f t="shared" si="31"/>
        <v>103.19265999999999</v>
      </c>
      <c r="M68" s="148">
        <f t="shared" si="31"/>
        <v>521.17459999999994</v>
      </c>
      <c r="N68" s="150"/>
    </row>
    <row r="69" spans="1:14" ht="14.1" customHeight="1" x14ac:dyDescent="0.25">
      <c r="A69" s="690" t="s">
        <v>62</v>
      </c>
      <c r="B69" s="691"/>
      <c r="C69" s="691"/>
      <c r="D69" s="691"/>
      <c r="E69" s="691"/>
      <c r="F69" s="691"/>
      <c r="G69" s="691"/>
      <c r="H69" s="691"/>
      <c r="I69" s="691"/>
      <c r="J69" s="691"/>
      <c r="K69" s="691"/>
      <c r="L69" s="691"/>
      <c r="M69" s="691"/>
      <c r="N69" s="692"/>
    </row>
    <row r="70" spans="1:14" ht="14.1" customHeight="1" x14ac:dyDescent="0.25">
      <c r="A70" s="54">
        <v>105</v>
      </c>
      <c r="B70" s="112" t="s">
        <v>82</v>
      </c>
      <c r="C70" s="54">
        <v>180</v>
      </c>
      <c r="D70" s="94">
        <v>180</v>
      </c>
      <c r="E70" s="94">
        <v>180</v>
      </c>
      <c r="F70" s="129">
        <v>2.8</v>
      </c>
      <c r="G70" s="94">
        <v>4</v>
      </c>
      <c r="H70" s="94">
        <v>4.2</v>
      </c>
      <c r="I70" s="94">
        <v>67</v>
      </c>
      <c r="J70" s="55">
        <f>ABS(E70/100*F70)</f>
        <v>5.04</v>
      </c>
      <c r="K70" s="55">
        <f>ABS(E70/100*G70)</f>
        <v>7.2</v>
      </c>
      <c r="L70" s="55">
        <f>ABS(E70/100*H70)</f>
        <v>7.5600000000000005</v>
      </c>
      <c r="M70" s="55">
        <f>ABS(E70/100*I70)</f>
        <v>120.60000000000001</v>
      </c>
      <c r="N70" s="94">
        <v>1.4</v>
      </c>
    </row>
    <row r="71" spans="1:14" ht="14.1" customHeight="1" x14ac:dyDescent="0.25">
      <c r="A71" s="606">
        <v>106</v>
      </c>
      <c r="B71" s="112" t="s">
        <v>223</v>
      </c>
      <c r="C71" s="54">
        <v>40</v>
      </c>
      <c r="D71" s="94">
        <v>40</v>
      </c>
      <c r="E71" s="94">
        <v>40</v>
      </c>
      <c r="F71" s="133">
        <v>7.7</v>
      </c>
      <c r="G71" s="82">
        <v>3</v>
      </c>
      <c r="H71" s="82">
        <v>50.1</v>
      </c>
      <c r="I71" s="82">
        <v>259</v>
      </c>
      <c r="J71" s="55">
        <f t="shared" ref="J71:J72" si="32">ABS(E71/100*F71)</f>
        <v>3.08</v>
      </c>
      <c r="K71" s="55">
        <f t="shared" ref="K71:K72" si="33">ABS(E71/100*G71)</f>
        <v>1.2000000000000002</v>
      </c>
      <c r="L71" s="55">
        <f t="shared" ref="L71:L72" si="34">ABS(E71/100*H71)</f>
        <v>20.040000000000003</v>
      </c>
      <c r="M71" s="55">
        <f t="shared" ref="M71:M72" si="35">ABS(E71/100*I71)</f>
        <v>103.60000000000001</v>
      </c>
      <c r="N71" s="82"/>
    </row>
    <row r="72" spans="1:14" ht="14.1" customHeight="1" x14ac:dyDescent="0.25">
      <c r="A72" s="94"/>
      <c r="B72" s="112" t="s">
        <v>64</v>
      </c>
      <c r="C72" s="54">
        <v>75</v>
      </c>
      <c r="D72" s="94">
        <v>75</v>
      </c>
      <c r="E72" s="94">
        <v>75</v>
      </c>
      <c r="F72" s="134">
        <v>0.4</v>
      </c>
      <c r="G72" s="139">
        <v>0.4</v>
      </c>
      <c r="H72" s="139">
        <v>9.8000000000000007</v>
      </c>
      <c r="I72" s="139">
        <v>47</v>
      </c>
      <c r="J72" s="55">
        <f t="shared" si="32"/>
        <v>0.30000000000000004</v>
      </c>
      <c r="K72" s="55">
        <f t="shared" si="33"/>
        <v>0.30000000000000004</v>
      </c>
      <c r="L72" s="55">
        <f t="shared" si="34"/>
        <v>7.3500000000000005</v>
      </c>
      <c r="M72" s="55">
        <f t="shared" si="35"/>
        <v>35.25</v>
      </c>
      <c r="N72" s="139">
        <v>3.75</v>
      </c>
    </row>
    <row r="73" spans="1:14" ht="14.1" customHeight="1" x14ac:dyDescent="0.25">
      <c r="A73" s="139"/>
      <c r="B73" s="159" t="s">
        <v>65</v>
      </c>
      <c r="C73" s="153"/>
      <c r="D73" s="162"/>
      <c r="E73" s="162"/>
      <c r="F73" s="162"/>
      <c r="G73" s="162"/>
      <c r="H73" s="162"/>
      <c r="I73" s="160"/>
      <c r="J73" s="174">
        <f>SUM(J70:J72)</f>
        <v>8.4200000000000017</v>
      </c>
      <c r="K73" s="174">
        <f t="shared" ref="K73:M73" si="36">SUM(K70:K72)</f>
        <v>8.7000000000000011</v>
      </c>
      <c r="L73" s="174">
        <f t="shared" si="36"/>
        <v>34.950000000000003</v>
      </c>
      <c r="M73" s="120">
        <f t="shared" si="36"/>
        <v>259.45000000000005</v>
      </c>
      <c r="N73" s="160"/>
    </row>
    <row r="74" spans="1:14" ht="14.1" customHeight="1" x14ac:dyDescent="0.25">
      <c r="A74" s="139"/>
      <c r="B74" s="242" t="s">
        <v>181</v>
      </c>
      <c r="C74" s="158">
        <v>6</v>
      </c>
      <c r="D74" s="139">
        <v>6</v>
      </c>
      <c r="E74" s="139">
        <v>6</v>
      </c>
      <c r="F74" s="158"/>
      <c r="G74" s="158"/>
      <c r="H74" s="158"/>
      <c r="I74" s="119"/>
      <c r="J74" s="120"/>
      <c r="K74" s="120"/>
      <c r="L74" s="120"/>
      <c r="M74" s="159"/>
      <c r="N74" s="139"/>
    </row>
    <row r="75" spans="1:14" ht="14.1" customHeight="1" x14ac:dyDescent="0.25">
      <c r="A75" s="139"/>
      <c r="B75" s="159" t="s">
        <v>66</v>
      </c>
      <c r="C75" s="652"/>
      <c r="D75" s="653"/>
      <c r="E75" s="653"/>
      <c r="F75" s="653"/>
      <c r="G75" s="653"/>
      <c r="H75" s="653"/>
      <c r="I75" s="654"/>
      <c r="J75" s="120">
        <f>ABS(J73+J50+J21+J68)</f>
        <v>65.919720000000012</v>
      </c>
      <c r="K75" s="120">
        <f t="shared" ref="K75:L75" si="37">ABS(K73+K50+K21+K68)</f>
        <v>70.163600000000002</v>
      </c>
      <c r="L75" s="120">
        <f t="shared" si="37"/>
        <v>304.17971999999997</v>
      </c>
      <c r="M75" s="120">
        <f>ABS(M73+M50+M21+M68)</f>
        <v>2129.9151999999999</v>
      </c>
      <c r="N75" s="160"/>
    </row>
  </sheetData>
  <mergeCells count="48">
    <mergeCell ref="L14:L15"/>
    <mergeCell ref="M14:M15"/>
    <mergeCell ref="N14:N15"/>
    <mergeCell ref="F14:F15"/>
    <mergeCell ref="G14:G15"/>
    <mergeCell ref="H14:H15"/>
    <mergeCell ref="I14:I15"/>
    <mergeCell ref="J14:J15"/>
    <mergeCell ref="B14:B15"/>
    <mergeCell ref="C14:C15"/>
    <mergeCell ref="D14:D15"/>
    <mergeCell ref="E14:E15"/>
    <mergeCell ref="K14:K15"/>
    <mergeCell ref="A3:C3"/>
    <mergeCell ref="D3:H3"/>
    <mergeCell ref="A1:N1"/>
    <mergeCell ref="A2:C2"/>
    <mergeCell ref="D2:H2"/>
    <mergeCell ref="I2:K2"/>
    <mergeCell ref="L2:O2"/>
    <mergeCell ref="I3:K3"/>
    <mergeCell ref="L3:N3"/>
    <mergeCell ref="C21:I21"/>
    <mergeCell ref="A22:N22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4:A15"/>
    <mergeCell ref="A4:N4"/>
    <mergeCell ref="F5:H5"/>
    <mergeCell ref="J5:L5"/>
    <mergeCell ref="A6:E6"/>
    <mergeCell ref="A7:N7"/>
    <mergeCell ref="C75:I75"/>
    <mergeCell ref="A51:N51"/>
    <mergeCell ref="C68:I68"/>
    <mergeCell ref="A69:N69"/>
    <mergeCell ref="C50:I50"/>
  </mergeCells>
  <pageMargins left="0.25" right="0.25" top="0.47916666666666669" bottom="0.75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Layout" topLeftCell="A43" workbookViewId="0">
      <selection activeCell="I44" sqref="I44"/>
    </sheetView>
  </sheetViews>
  <sheetFormatPr defaultRowHeight="14.1" customHeight="1" x14ac:dyDescent="0.25"/>
  <cols>
    <col min="1" max="1" width="4.7109375" style="135" customWidth="1"/>
    <col min="2" max="2" width="22.140625" style="135" customWidth="1"/>
    <col min="3" max="4" width="7" style="135" customWidth="1"/>
    <col min="5" max="5" width="7.5703125" style="135" customWidth="1"/>
    <col min="6" max="6" width="8.5703125" style="135" customWidth="1"/>
    <col min="7" max="7" width="7.7109375" style="135" customWidth="1"/>
    <col min="8" max="8" width="8.85546875" style="135" customWidth="1"/>
    <col min="9" max="9" width="12.85546875" style="135" customWidth="1"/>
    <col min="10" max="11" width="9.5703125" style="135" customWidth="1"/>
    <col min="12" max="12" width="9.42578125" style="135" customWidth="1"/>
    <col min="13" max="13" width="9.5703125" style="135" customWidth="1"/>
    <col min="14" max="14" width="10.85546875" style="135" customWidth="1"/>
    <col min="15" max="16384" width="9.140625" style="135"/>
  </cols>
  <sheetData>
    <row r="1" spans="1:15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186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177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14.1" customHeight="1" x14ac:dyDescent="0.25">
      <c r="A8" s="140">
        <v>22</v>
      </c>
      <c r="B8" s="177" t="s">
        <v>172</v>
      </c>
      <c r="C8" s="175">
        <v>200</v>
      </c>
      <c r="D8" s="79"/>
      <c r="E8" s="74"/>
      <c r="F8" s="52"/>
      <c r="G8" s="79"/>
      <c r="H8" s="79"/>
      <c r="I8" s="79"/>
      <c r="J8" s="71">
        <f>SUM(J9:J12)</f>
        <v>6.9489999999999998</v>
      </c>
      <c r="K8" s="71">
        <f t="shared" ref="K8:M8" si="0">SUM(K9:K12)</f>
        <v>7.2250000000000005</v>
      </c>
      <c r="L8" s="71">
        <f t="shared" si="0"/>
        <v>29.728999999999999</v>
      </c>
      <c r="M8" s="71">
        <f t="shared" si="0"/>
        <v>213.02999999999997</v>
      </c>
      <c r="N8" s="74">
        <v>3.2</v>
      </c>
    </row>
    <row r="9" spans="1:15" ht="14.1" customHeight="1" x14ac:dyDescent="0.25">
      <c r="A9" s="97"/>
      <c r="B9" s="80" t="s">
        <v>108</v>
      </c>
      <c r="C9" s="97"/>
      <c r="D9" s="80">
        <v>25</v>
      </c>
      <c r="E9" s="80">
        <v>25</v>
      </c>
      <c r="F9" s="80">
        <v>10.3</v>
      </c>
      <c r="G9" s="80">
        <v>1</v>
      </c>
      <c r="H9" s="80">
        <v>70.599999999999994</v>
      </c>
      <c r="I9" s="80">
        <v>333</v>
      </c>
      <c r="J9" s="88">
        <f>ABS(E9/100*F9)</f>
        <v>2.5750000000000002</v>
      </c>
      <c r="K9" s="88">
        <f>ABS(E9/100*G9)</f>
        <v>0.25</v>
      </c>
      <c r="L9" s="82">
        <f>ABS(E9/100*H9)</f>
        <v>17.649999999999999</v>
      </c>
      <c r="M9" s="88">
        <f>ABS(E9/100*I9)</f>
        <v>83.25</v>
      </c>
      <c r="N9" s="75"/>
    </row>
    <row r="10" spans="1:15" ht="14.1" customHeight="1" x14ac:dyDescent="0.25">
      <c r="A10" s="97"/>
      <c r="B10" s="80" t="s">
        <v>41</v>
      </c>
      <c r="C10" s="97"/>
      <c r="D10" s="80">
        <v>150</v>
      </c>
      <c r="E10" s="80">
        <v>150</v>
      </c>
      <c r="F10" s="82">
        <v>2.9</v>
      </c>
      <c r="G10" s="88">
        <v>3.2</v>
      </c>
      <c r="H10" s="82">
        <v>4.7</v>
      </c>
      <c r="I10" s="88">
        <v>60</v>
      </c>
      <c r="J10" s="88">
        <f t="shared" ref="J10:J12" si="1">ABS(E10/100*F10)</f>
        <v>4.3499999999999996</v>
      </c>
      <c r="K10" s="88">
        <f t="shared" ref="K10:K12" si="2">ABS(E10/100*G10)</f>
        <v>4.8000000000000007</v>
      </c>
      <c r="L10" s="82">
        <f t="shared" ref="L10:L12" si="3">ABS(E10/100*H10)</f>
        <v>7.0500000000000007</v>
      </c>
      <c r="M10" s="88">
        <f t="shared" ref="M10:M12" si="4">ABS(E10/100*I10)</f>
        <v>90</v>
      </c>
      <c r="N10" s="75"/>
    </row>
    <row r="11" spans="1:15" ht="14.1" customHeight="1" x14ac:dyDescent="0.25">
      <c r="A11" s="97"/>
      <c r="B11" s="5" t="s">
        <v>60</v>
      </c>
      <c r="C11" s="97"/>
      <c r="D11" s="80">
        <v>5</v>
      </c>
      <c r="E11" s="80">
        <v>5</v>
      </c>
      <c r="F11" s="88">
        <v>0</v>
      </c>
      <c r="G11" s="88">
        <v>0</v>
      </c>
      <c r="H11" s="88">
        <v>99.8</v>
      </c>
      <c r="I11" s="88">
        <v>399</v>
      </c>
      <c r="J11" s="88">
        <f t="shared" si="1"/>
        <v>0</v>
      </c>
      <c r="K11" s="88">
        <f t="shared" si="2"/>
        <v>0</v>
      </c>
      <c r="L11" s="82">
        <f t="shared" si="3"/>
        <v>4.99</v>
      </c>
      <c r="M11" s="88">
        <f t="shared" si="4"/>
        <v>19.950000000000003</v>
      </c>
      <c r="N11" s="75"/>
    </row>
    <row r="12" spans="1:15" ht="14.1" customHeight="1" x14ac:dyDescent="0.25">
      <c r="A12" s="97"/>
      <c r="B12" s="5" t="s">
        <v>37</v>
      </c>
      <c r="C12" s="97"/>
      <c r="D12" s="80">
        <v>3</v>
      </c>
      <c r="E12" s="80">
        <v>3</v>
      </c>
      <c r="F12" s="99">
        <v>0.8</v>
      </c>
      <c r="G12" s="99">
        <v>72.5</v>
      </c>
      <c r="H12" s="99">
        <v>1.3</v>
      </c>
      <c r="I12" s="8">
        <v>661</v>
      </c>
      <c r="J12" s="88">
        <f t="shared" si="1"/>
        <v>2.4E-2</v>
      </c>
      <c r="K12" s="88">
        <f t="shared" si="2"/>
        <v>2.1749999999999998</v>
      </c>
      <c r="L12" s="82">
        <f t="shared" si="3"/>
        <v>3.9E-2</v>
      </c>
      <c r="M12" s="88">
        <f t="shared" si="4"/>
        <v>19.829999999999998</v>
      </c>
      <c r="N12" s="75"/>
    </row>
    <row r="13" spans="1:15" ht="27.75" customHeight="1" x14ac:dyDescent="0.25">
      <c r="A13" s="96">
        <v>98</v>
      </c>
      <c r="B13" s="11" t="s">
        <v>149</v>
      </c>
      <c r="C13" s="96">
        <v>200</v>
      </c>
      <c r="D13" s="79"/>
      <c r="E13" s="79"/>
      <c r="F13" s="79"/>
      <c r="G13" s="79"/>
      <c r="H13" s="79"/>
      <c r="I13" s="79"/>
      <c r="J13" s="71">
        <f>SUM(J14:J16)</f>
        <v>3.48</v>
      </c>
      <c r="K13" s="71">
        <f t="shared" ref="K13:M13" si="5">SUM(K14:K16)</f>
        <v>3.84</v>
      </c>
      <c r="L13" s="71">
        <f t="shared" si="5"/>
        <v>20.61</v>
      </c>
      <c r="M13" s="71">
        <f t="shared" si="5"/>
        <v>131.85</v>
      </c>
      <c r="N13" s="81">
        <v>0.9</v>
      </c>
    </row>
    <row r="14" spans="1:15" ht="14.1" customHeight="1" x14ac:dyDescent="0.25">
      <c r="A14" s="73"/>
      <c r="B14" s="75" t="s">
        <v>21</v>
      </c>
      <c r="C14" s="144"/>
      <c r="D14" s="80">
        <v>1.7</v>
      </c>
      <c r="E14" s="80">
        <v>1.7</v>
      </c>
      <c r="F14" s="80"/>
      <c r="G14" s="80"/>
      <c r="H14" s="80"/>
      <c r="I14" s="80"/>
      <c r="J14" s="88">
        <f>ABS(E14/100*F14)</f>
        <v>0</v>
      </c>
      <c r="K14" s="88">
        <f>ABS(E14/100*G14)</f>
        <v>0</v>
      </c>
      <c r="L14" s="82">
        <f>ABS(E14/100*H14)</f>
        <v>0</v>
      </c>
      <c r="M14" s="88">
        <f>ABS(E14/100*I14)</f>
        <v>0</v>
      </c>
      <c r="N14" s="82"/>
    </row>
    <row r="15" spans="1:15" ht="14.1" customHeight="1" x14ac:dyDescent="0.25">
      <c r="A15" s="73"/>
      <c r="B15" s="75" t="s">
        <v>60</v>
      </c>
      <c r="C15" s="144"/>
      <c r="D15" s="80">
        <v>15</v>
      </c>
      <c r="E15" s="80">
        <v>15</v>
      </c>
      <c r="F15" s="88">
        <v>0</v>
      </c>
      <c r="G15" s="88">
        <v>0</v>
      </c>
      <c r="H15" s="88">
        <v>99.8</v>
      </c>
      <c r="I15" s="88">
        <v>399</v>
      </c>
      <c r="J15" s="88">
        <f t="shared" ref="J15:J16" si="6">ABS(E15/100*F15)</f>
        <v>0</v>
      </c>
      <c r="K15" s="88">
        <f t="shared" ref="K15:K16" si="7">ABS(E15/100*G15)</f>
        <v>0</v>
      </c>
      <c r="L15" s="82">
        <f t="shared" ref="L15:L16" si="8">ABS(E15/100*H15)</f>
        <v>14.969999999999999</v>
      </c>
      <c r="M15" s="88">
        <f t="shared" ref="M15:M16" si="9">ABS(E15/100*I15)</f>
        <v>59.849999999999994</v>
      </c>
      <c r="N15" s="75"/>
    </row>
    <row r="16" spans="1:15" ht="14.1" customHeight="1" x14ac:dyDescent="0.25">
      <c r="A16" s="73"/>
      <c r="B16" s="75" t="s">
        <v>41</v>
      </c>
      <c r="C16" s="144"/>
      <c r="D16" s="80">
        <v>120</v>
      </c>
      <c r="E16" s="80">
        <v>120</v>
      </c>
      <c r="F16" s="8">
        <v>2.9</v>
      </c>
      <c r="G16" s="88">
        <v>3.2</v>
      </c>
      <c r="H16" s="82">
        <v>4.7</v>
      </c>
      <c r="I16" s="88">
        <v>60</v>
      </c>
      <c r="J16" s="88">
        <f t="shared" si="6"/>
        <v>3.48</v>
      </c>
      <c r="K16" s="88">
        <f t="shared" si="7"/>
        <v>3.84</v>
      </c>
      <c r="L16" s="82">
        <f t="shared" si="8"/>
        <v>5.64</v>
      </c>
      <c r="M16" s="88">
        <f t="shared" si="9"/>
        <v>72</v>
      </c>
      <c r="N16" s="75"/>
    </row>
    <row r="17" spans="1:14" ht="14.1" customHeight="1" x14ac:dyDescent="0.2">
      <c r="A17" s="548"/>
      <c r="B17" s="145" t="s">
        <v>91</v>
      </c>
      <c r="C17" s="546"/>
      <c r="D17" s="536"/>
      <c r="E17" s="536"/>
      <c r="F17" s="536"/>
      <c r="G17" s="536"/>
      <c r="H17" s="536"/>
      <c r="I17" s="536"/>
      <c r="J17" s="538">
        <f>SUM(J18:J19)</f>
        <v>3.16</v>
      </c>
      <c r="K17" s="538">
        <f t="shared" ref="K17:M17" si="10">SUM(K18:K19)</f>
        <v>8.2100000000000009</v>
      </c>
      <c r="L17" s="538">
        <f t="shared" si="10"/>
        <v>21.29</v>
      </c>
      <c r="M17" s="538">
        <f t="shared" si="10"/>
        <v>172.10000000000002</v>
      </c>
      <c r="N17" s="534"/>
    </row>
    <row r="18" spans="1:14" ht="14.1" customHeight="1" x14ac:dyDescent="0.25">
      <c r="A18" s="549"/>
      <c r="B18" s="146" t="s">
        <v>71</v>
      </c>
      <c r="C18" s="144">
        <v>40</v>
      </c>
      <c r="D18" s="537">
        <v>40</v>
      </c>
      <c r="E18" s="537">
        <v>40</v>
      </c>
      <c r="F18" s="556">
        <v>7.7</v>
      </c>
      <c r="G18" s="556">
        <v>2.4</v>
      </c>
      <c r="H18" s="556">
        <v>52.9</v>
      </c>
      <c r="I18" s="551">
        <v>265</v>
      </c>
      <c r="J18" s="556">
        <f t="shared" ref="J18:J19" si="11">ABS(E18/100*F18)</f>
        <v>3.08</v>
      </c>
      <c r="K18" s="556">
        <f t="shared" ref="K18:K19" si="12">ABS(E18/100*G18)</f>
        <v>0.96</v>
      </c>
      <c r="L18" s="551">
        <f t="shared" ref="L18:L19" si="13">ABS(E18/100*H18)</f>
        <v>21.16</v>
      </c>
      <c r="M18" s="556">
        <f t="shared" ref="M18:M19" si="14">ABS(E18/100*I18)</f>
        <v>106</v>
      </c>
      <c r="N18" s="535"/>
    </row>
    <row r="19" spans="1:14" ht="14.1" customHeight="1" x14ac:dyDescent="0.25">
      <c r="A19" s="32"/>
      <c r="B19" s="8" t="s">
        <v>83</v>
      </c>
      <c r="C19" s="564">
        <v>10</v>
      </c>
      <c r="D19" s="560">
        <v>10</v>
      </c>
      <c r="E19" s="560">
        <v>10</v>
      </c>
      <c r="F19" s="541">
        <v>0.8</v>
      </c>
      <c r="G19" s="541">
        <v>72.5</v>
      </c>
      <c r="H19" s="541">
        <v>1.3</v>
      </c>
      <c r="I19" s="8">
        <v>661</v>
      </c>
      <c r="J19" s="556">
        <f t="shared" si="11"/>
        <v>8.0000000000000016E-2</v>
      </c>
      <c r="K19" s="556">
        <f t="shared" si="12"/>
        <v>7.25</v>
      </c>
      <c r="L19" s="551">
        <f t="shared" si="13"/>
        <v>0.13</v>
      </c>
      <c r="M19" s="556">
        <f t="shared" si="14"/>
        <v>66.100000000000009</v>
      </c>
      <c r="N19" s="14"/>
    </row>
    <row r="20" spans="1:14" ht="14.25" customHeight="1" x14ac:dyDescent="0.25">
      <c r="A20" s="54"/>
      <c r="B20" s="55" t="s">
        <v>26</v>
      </c>
      <c r="C20" s="630"/>
      <c r="D20" s="631"/>
      <c r="E20" s="631"/>
      <c r="F20" s="631"/>
      <c r="G20" s="631"/>
      <c r="H20" s="631"/>
      <c r="I20" s="631"/>
      <c r="J20" s="55">
        <f>ABS(J17+J13+J8)</f>
        <v>13.589</v>
      </c>
      <c r="K20" s="55">
        <f>ABS(K17+K13+K8)</f>
        <v>19.275000000000002</v>
      </c>
      <c r="L20" s="55">
        <f>ABS(L17+L13+L8)</f>
        <v>71.628999999999991</v>
      </c>
      <c r="M20" s="55">
        <f>ABS(M17+M13+M8)</f>
        <v>516.98</v>
      </c>
      <c r="N20" s="113"/>
    </row>
    <row r="21" spans="1:14" ht="14.1" customHeight="1" x14ac:dyDescent="0.25">
      <c r="A21" s="713" t="s">
        <v>30</v>
      </c>
      <c r="B21" s="714"/>
      <c r="C21" s="714"/>
      <c r="D21" s="714"/>
      <c r="E21" s="714"/>
      <c r="F21" s="714"/>
      <c r="G21" s="714"/>
      <c r="H21" s="714"/>
      <c r="I21" s="714"/>
      <c r="J21" s="714"/>
      <c r="K21" s="714"/>
      <c r="L21" s="714"/>
      <c r="M21" s="714"/>
      <c r="N21" s="715"/>
    </row>
    <row r="22" spans="1:14" ht="27.75" customHeight="1" x14ac:dyDescent="0.25">
      <c r="A22" s="37" t="s">
        <v>208</v>
      </c>
      <c r="B22" s="21" t="s">
        <v>262</v>
      </c>
      <c r="C22" s="408">
        <v>250</v>
      </c>
      <c r="D22" s="400"/>
      <c r="E22" s="400"/>
      <c r="F22" s="400"/>
      <c r="G22" s="400"/>
      <c r="H22" s="400"/>
      <c r="I22" s="400"/>
      <c r="J22" s="402">
        <f>SUM(J23:J31)</f>
        <v>4.0123799999999994</v>
      </c>
      <c r="K22" s="402">
        <f>SUM(K23:K31)</f>
        <v>7.2221000000000002</v>
      </c>
      <c r="L22" s="402">
        <f>SUM(L23:L31)</f>
        <v>16.534579999999998</v>
      </c>
      <c r="M22" s="402">
        <f>SUM(M23:M31)</f>
        <v>148.0558</v>
      </c>
      <c r="N22" s="398">
        <v>16.7</v>
      </c>
    </row>
    <row r="23" spans="1:14" ht="14.1" customHeight="1" x14ac:dyDescent="0.25">
      <c r="A23" s="412"/>
      <c r="B23" s="17" t="s">
        <v>34</v>
      </c>
      <c r="C23" s="409"/>
      <c r="D23" s="401">
        <v>85</v>
      </c>
      <c r="E23" s="401">
        <v>64</v>
      </c>
      <c r="F23" s="417">
        <v>2</v>
      </c>
      <c r="G23" s="417">
        <v>0.4</v>
      </c>
      <c r="H23" s="417">
        <v>16.3</v>
      </c>
      <c r="I23" s="417">
        <v>77</v>
      </c>
      <c r="J23" s="417">
        <f t="shared" ref="J23:J31" si="15">ABS(E23/100*F23)</f>
        <v>1.28</v>
      </c>
      <c r="K23" s="417">
        <f t="shared" ref="K23:K31" si="16">ABS(E23/100*G23)</f>
        <v>0.25600000000000001</v>
      </c>
      <c r="L23" s="414">
        <f t="shared" ref="L23:L31" si="17">ABS(E23/100*H23)</f>
        <v>10.432</v>
      </c>
      <c r="M23" s="417">
        <f t="shared" ref="M23:M31" si="18">ABS(E23/100*I23)</f>
        <v>49.28</v>
      </c>
      <c r="N23" s="399"/>
    </row>
    <row r="24" spans="1:14" ht="14.1" customHeight="1" x14ac:dyDescent="0.25">
      <c r="A24" s="412"/>
      <c r="B24" s="17" t="s">
        <v>73</v>
      </c>
      <c r="C24" s="409"/>
      <c r="D24" s="401">
        <v>50</v>
      </c>
      <c r="E24" s="401">
        <v>40</v>
      </c>
      <c r="F24" s="417">
        <v>1.5</v>
      </c>
      <c r="G24" s="417">
        <v>0.1</v>
      </c>
      <c r="H24" s="417">
        <v>8.8000000000000007</v>
      </c>
      <c r="I24" s="417">
        <v>42</v>
      </c>
      <c r="J24" s="417">
        <f t="shared" si="15"/>
        <v>0.60000000000000009</v>
      </c>
      <c r="K24" s="417">
        <f t="shared" si="16"/>
        <v>4.0000000000000008E-2</v>
      </c>
      <c r="L24" s="414">
        <f t="shared" si="17"/>
        <v>3.5200000000000005</v>
      </c>
      <c r="M24" s="417">
        <f t="shared" si="18"/>
        <v>16.8</v>
      </c>
      <c r="N24" s="399"/>
    </row>
    <row r="25" spans="1:14" ht="14.1" customHeight="1" x14ac:dyDescent="0.25">
      <c r="A25" s="412"/>
      <c r="B25" s="17" t="s">
        <v>35</v>
      </c>
      <c r="C25" s="409"/>
      <c r="D25" s="401">
        <v>5</v>
      </c>
      <c r="E25" s="401">
        <v>4</v>
      </c>
      <c r="F25" s="417">
        <v>1.4</v>
      </c>
      <c r="G25" s="417">
        <v>0.2</v>
      </c>
      <c r="H25" s="417">
        <v>8.1999999999999993</v>
      </c>
      <c r="I25" s="417">
        <v>41</v>
      </c>
      <c r="J25" s="417">
        <f t="shared" si="15"/>
        <v>5.5999999999999994E-2</v>
      </c>
      <c r="K25" s="417">
        <f t="shared" si="16"/>
        <v>8.0000000000000002E-3</v>
      </c>
      <c r="L25" s="414">
        <f t="shared" si="17"/>
        <v>0.32799999999999996</v>
      </c>
      <c r="M25" s="417">
        <f t="shared" si="18"/>
        <v>1.6400000000000001</v>
      </c>
      <c r="N25" s="399"/>
    </row>
    <row r="26" spans="1:14" ht="14.1" customHeight="1" x14ac:dyDescent="0.25">
      <c r="A26" s="412"/>
      <c r="B26" s="18" t="s">
        <v>36</v>
      </c>
      <c r="C26" s="409"/>
      <c r="D26" s="401">
        <v>15</v>
      </c>
      <c r="E26" s="401">
        <v>12</v>
      </c>
      <c r="F26" s="417">
        <v>1.3</v>
      </c>
      <c r="G26" s="417">
        <v>0.1</v>
      </c>
      <c r="H26" s="417">
        <v>6.9</v>
      </c>
      <c r="I26" s="417">
        <v>35</v>
      </c>
      <c r="J26" s="417">
        <f t="shared" si="15"/>
        <v>0.156</v>
      </c>
      <c r="K26" s="417">
        <f t="shared" si="16"/>
        <v>1.2E-2</v>
      </c>
      <c r="L26" s="414">
        <f t="shared" si="17"/>
        <v>0.82799999999999996</v>
      </c>
      <c r="M26" s="417">
        <f t="shared" si="18"/>
        <v>4.2</v>
      </c>
      <c r="N26" s="399"/>
    </row>
    <row r="27" spans="1:14" ht="14.1" customHeight="1" x14ac:dyDescent="0.25">
      <c r="A27" s="412"/>
      <c r="B27" s="18" t="s">
        <v>55</v>
      </c>
      <c r="C27" s="409"/>
      <c r="D27" s="401">
        <v>5</v>
      </c>
      <c r="E27" s="401">
        <v>5</v>
      </c>
      <c r="F27" s="401">
        <v>4.8</v>
      </c>
      <c r="G27" s="401">
        <v>0</v>
      </c>
      <c r="H27" s="401">
        <v>19</v>
      </c>
      <c r="I27" s="399">
        <v>102</v>
      </c>
      <c r="J27" s="417">
        <f t="shared" si="15"/>
        <v>0.24</v>
      </c>
      <c r="K27" s="417">
        <f t="shared" si="16"/>
        <v>0</v>
      </c>
      <c r="L27" s="414">
        <f t="shared" si="17"/>
        <v>0.95000000000000007</v>
      </c>
      <c r="M27" s="417">
        <f t="shared" si="18"/>
        <v>5.1000000000000005</v>
      </c>
      <c r="N27" s="399"/>
    </row>
    <row r="28" spans="1:14" ht="14.1" customHeight="1" x14ac:dyDescent="0.25">
      <c r="A28" s="412"/>
      <c r="B28" s="18" t="s">
        <v>38</v>
      </c>
      <c r="C28" s="409"/>
      <c r="D28" s="401">
        <v>2</v>
      </c>
      <c r="E28" s="401">
        <v>2</v>
      </c>
      <c r="F28" s="417">
        <v>0</v>
      </c>
      <c r="G28" s="26">
        <v>99.9</v>
      </c>
      <c r="H28" s="417">
        <v>0</v>
      </c>
      <c r="I28" s="414">
        <v>899</v>
      </c>
      <c r="J28" s="417">
        <f t="shared" si="15"/>
        <v>0</v>
      </c>
      <c r="K28" s="417">
        <f t="shared" si="16"/>
        <v>1.9980000000000002</v>
      </c>
      <c r="L28" s="414">
        <f t="shared" si="17"/>
        <v>0</v>
      </c>
      <c r="M28" s="417">
        <f t="shared" si="18"/>
        <v>17.98</v>
      </c>
      <c r="N28" s="399"/>
    </row>
    <row r="29" spans="1:14" ht="14.1" customHeight="1" x14ac:dyDescent="0.25">
      <c r="A29" s="399"/>
      <c r="B29" s="18" t="s">
        <v>37</v>
      </c>
      <c r="C29" s="409"/>
      <c r="D29" s="401">
        <v>2</v>
      </c>
      <c r="E29" s="401">
        <v>2</v>
      </c>
      <c r="F29" s="417">
        <v>0.8</v>
      </c>
      <c r="G29" s="417">
        <v>72.5</v>
      </c>
      <c r="H29" s="417">
        <v>1.3</v>
      </c>
      <c r="I29" s="414">
        <v>661</v>
      </c>
      <c r="J29" s="417">
        <f t="shared" si="15"/>
        <v>1.6E-2</v>
      </c>
      <c r="K29" s="417">
        <f t="shared" si="16"/>
        <v>1.45</v>
      </c>
      <c r="L29" s="414">
        <f t="shared" si="17"/>
        <v>2.6000000000000002E-2</v>
      </c>
      <c r="M29" s="417">
        <f t="shared" si="18"/>
        <v>13.22</v>
      </c>
      <c r="N29" s="399"/>
    </row>
    <row r="30" spans="1:14" ht="14.1" customHeight="1" x14ac:dyDescent="0.25">
      <c r="A30" s="401"/>
      <c r="B30" s="401" t="s">
        <v>72</v>
      </c>
      <c r="C30" s="409"/>
      <c r="D30" s="401">
        <v>11</v>
      </c>
      <c r="E30" s="401">
        <v>11</v>
      </c>
      <c r="F30" s="417">
        <v>2.5</v>
      </c>
      <c r="G30" s="417">
        <v>20</v>
      </c>
      <c r="H30" s="417">
        <v>3.4</v>
      </c>
      <c r="I30" s="414">
        <v>206</v>
      </c>
      <c r="J30" s="417">
        <f t="shared" si="15"/>
        <v>0.27500000000000002</v>
      </c>
      <c r="K30" s="417">
        <f t="shared" si="16"/>
        <v>2.2000000000000002</v>
      </c>
      <c r="L30" s="414">
        <f t="shared" si="17"/>
        <v>0.374</v>
      </c>
      <c r="M30" s="417">
        <f t="shared" si="18"/>
        <v>22.66</v>
      </c>
      <c r="N30" s="399"/>
    </row>
    <row r="31" spans="1:14" ht="14.1" customHeight="1" x14ac:dyDescent="0.25">
      <c r="A31" s="401"/>
      <c r="B31" s="401" t="s">
        <v>85</v>
      </c>
      <c r="C31" s="409"/>
      <c r="D31" s="401">
        <v>12.5</v>
      </c>
      <c r="E31" s="401">
        <v>10.94</v>
      </c>
      <c r="F31" s="399">
        <v>12.7</v>
      </c>
      <c r="G31" s="401">
        <v>11.5</v>
      </c>
      <c r="H31" s="401">
        <v>0.7</v>
      </c>
      <c r="I31" s="401">
        <v>157</v>
      </c>
      <c r="J31" s="417">
        <f t="shared" si="15"/>
        <v>1.3893799999999998</v>
      </c>
      <c r="K31" s="417">
        <f t="shared" si="16"/>
        <v>1.2581</v>
      </c>
      <c r="L31" s="414">
        <f t="shared" si="17"/>
        <v>7.6579999999999995E-2</v>
      </c>
      <c r="M31" s="417">
        <f t="shared" si="18"/>
        <v>17.175799999999999</v>
      </c>
      <c r="N31" s="399"/>
    </row>
    <row r="32" spans="1:14" ht="14.1" customHeight="1" x14ac:dyDescent="0.25">
      <c r="A32" s="53">
        <v>65</v>
      </c>
      <c r="B32" s="176" t="s">
        <v>263</v>
      </c>
      <c r="C32" s="194">
        <v>210</v>
      </c>
      <c r="D32" s="196"/>
      <c r="E32" s="196"/>
      <c r="F32" s="196"/>
      <c r="G32" s="196"/>
      <c r="H32" s="196"/>
      <c r="I32" s="196"/>
      <c r="J32" s="193">
        <f>SUM(J33:J39)</f>
        <v>23.042989999999996</v>
      </c>
      <c r="K32" s="193">
        <f t="shared" ref="K32:M32" si="19">SUM(K33:K39)</f>
        <v>20.573549999999997</v>
      </c>
      <c r="L32" s="193">
        <f t="shared" si="19"/>
        <v>36.700589999999998</v>
      </c>
      <c r="M32" s="193">
        <f t="shared" si="19"/>
        <v>425.04090000000008</v>
      </c>
      <c r="N32" s="191">
        <v>2.8</v>
      </c>
    </row>
    <row r="33" spans="1:14" ht="14.1" customHeight="1" x14ac:dyDescent="0.25">
      <c r="A33" s="23"/>
      <c r="B33" s="5" t="s">
        <v>113</v>
      </c>
      <c r="C33" s="190"/>
      <c r="D33" s="192">
        <v>50</v>
      </c>
      <c r="E33" s="192">
        <v>50</v>
      </c>
      <c r="F33" s="197">
        <v>11</v>
      </c>
      <c r="G33" s="197">
        <v>1.3</v>
      </c>
      <c r="H33" s="197">
        <v>70.5</v>
      </c>
      <c r="I33" s="197">
        <v>338</v>
      </c>
      <c r="J33" s="199">
        <f>ABS(E33/100*F33)</f>
        <v>5.5</v>
      </c>
      <c r="K33" s="199">
        <f>ABS(E33/100*G33)</f>
        <v>0.65</v>
      </c>
      <c r="L33" s="198">
        <f>ABS(E33/100*H33)</f>
        <v>35.25</v>
      </c>
      <c r="M33" s="199">
        <f>ABS(E33/100*I33)</f>
        <v>169</v>
      </c>
      <c r="N33" s="192"/>
    </row>
    <row r="34" spans="1:14" ht="14.1" customHeight="1" x14ac:dyDescent="0.25">
      <c r="A34" s="23"/>
      <c r="B34" s="197" t="s">
        <v>75</v>
      </c>
      <c r="C34" s="195"/>
      <c r="D34" s="197">
        <v>76</v>
      </c>
      <c r="E34" s="192">
        <v>69</v>
      </c>
      <c r="F34" s="199">
        <v>18.600000000000001</v>
      </c>
      <c r="G34" s="199">
        <v>16</v>
      </c>
      <c r="H34" s="198">
        <v>0</v>
      </c>
      <c r="I34" s="199">
        <v>218</v>
      </c>
      <c r="J34" s="199">
        <f t="shared" ref="J34:J39" si="20">ABS(E34/100*F34)</f>
        <v>12.834</v>
      </c>
      <c r="K34" s="199">
        <f t="shared" ref="K34:K39" si="21">ABS(E34/100*G34)</f>
        <v>11.04</v>
      </c>
      <c r="L34" s="198">
        <f t="shared" ref="L34:L39" si="22">ABS(E34/100*H34)</f>
        <v>0</v>
      </c>
      <c r="M34" s="199">
        <f t="shared" ref="M34:M39" si="23">ABS(E34/100*I34)</f>
        <v>150.41999999999999</v>
      </c>
      <c r="N34" s="192"/>
    </row>
    <row r="35" spans="1:14" ht="14.1" customHeight="1" x14ac:dyDescent="0.25">
      <c r="A35" s="23"/>
      <c r="B35" s="197" t="s">
        <v>35</v>
      </c>
      <c r="C35" s="195"/>
      <c r="D35" s="197">
        <v>20</v>
      </c>
      <c r="E35" s="192">
        <v>17</v>
      </c>
      <c r="F35" s="199">
        <v>1.4</v>
      </c>
      <c r="G35" s="199">
        <v>0.2</v>
      </c>
      <c r="H35" s="199">
        <v>8.1999999999999993</v>
      </c>
      <c r="I35" s="199">
        <v>41</v>
      </c>
      <c r="J35" s="199">
        <f t="shared" si="20"/>
        <v>0.23799999999999999</v>
      </c>
      <c r="K35" s="199">
        <f t="shared" si="21"/>
        <v>3.4000000000000002E-2</v>
      </c>
      <c r="L35" s="198">
        <f t="shared" si="22"/>
        <v>1.3939999999999999</v>
      </c>
      <c r="M35" s="199">
        <f t="shared" si="23"/>
        <v>6.9700000000000006</v>
      </c>
      <c r="N35" s="192"/>
    </row>
    <row r="36" spans="1:14" ht="14.1" customHeight="1" x14ac:dyDescent="0.25">
      <c r="A36" s="195"/>
      <c r="B36" s="197" t="s">
        <v>85</v>
      </c>
      <c r="C36" s="195"/>
      <c r="D36" s="197">
        <v>5</v>
      </c>
      <c r="E36" s="197">
        <v>4.37</v>
      </c>
      <c r="F36" s="192">
        <v>12.7</v>
      </c>
      <c r="G36" s="197">
        <v>11.5</v>
      </c>
      <c r="H36" s="197">
        <v>0.7</v>
      </c>
      <c r="I36" s="197">
        <v>157</v>
      </c>
      <c r="J36" s="199">
        <f t="shared" si="20"/>
        <v>0.55498999999999998</v>
      </c>
      <c r="K36" s="199">
        <f t="shared" si="21"/>
        <v>0.50255000000000005</v>
      </c>
      <c r="L36" s="198">
        <f t="shared" si="22"/>
        <v>3.0589999999999999E-2</v>
      </c>
      <c r="M36" s="199">
        <f t="shared" si="23"/>
        <v>6.8609</v>
      </c>
      <c r="N36" s="192"/>
    </row>
    <row r="37" spans="1:14" ht="14.1" customHeight="1" x14ac:dyDescent="0.25">
      <c r="A37" s="195"/>
      <c r="B37" s="5" t="s">
        <v>37</v>
      </c>
      <c r="C37" s="195"/>
      <c r="D37" s="197">
        <v>2</v>
      </c>
      <c r="E37" s="197">
        <v>2</v>
      </c>
      <c r="F37" s="199">
        <v>0.8</v>
      </c>
      <c r="G37" s="199">
        <v>72.5</v>
      </c>
      <c r="H37" s="199">
        <v>1.3</v>
      </c>
      <c r="I37" s="199">
        <v>661</v>
      </c>
      <c r="J37" s="199">
        <f t="shared" si="20"/>
        <v>1.6E-2</v>
      </c>
      <c r="K37" s="199">
        <f t="shared" si="21"/>
        <v>1.45</v>
      </c>
      <c r="L37" s="198">
        <f t="shared" si="22"/>
        <v>2.6000000000000002E-2</v>
      </c>
      <c r="M37" s="199">
        <f t="shared" si="23"/>
        <v>13.22</v>
      </c>
      <c r="N37" s="192"/>
    </row>
    <row r="38" spans="1:14" ht="14.1" customHeight="1" x14ac:dyDescent="0.25">
      <c r="A38" s="547"/>
      <c r="B38" s="5" t="s">
        <v>70</v>
      </c>
      <c r="C38" s="547"/>
      <c r="D38" s="537">
        <v>16</v>
      </c>
      <c r="E38" s="537">
        <v>15</v>
      </c>
      <c r="F38" s="556">
        <v>26</v>
      </c>
      <c r="G38" s="551">
        <v>26</v>
      </c>
      <c r="H38" s="551">
        <v>0</v>
      </c>
      <c r="I38" s="551">
        <v>344</v>
      </c>
      <c r="J38" s="556">
        <f t="shared" si="20"/>
        <v>3.9</v>
      </c>
      <c r="K38" s="556">
        <f t="shared" si="21"/>
        <v>3.9</v>
      </c>
      <c r="L38" s="556">
        <f t="shared" si="22"/>
        <v>0</v>
      </c>
      <c r="M38" s="556">
        <f t="shared" si="23"/>
        <v>51.6</v>
      </c>
      <c r="N38" s="535"/>
    </row>
    <row r="39" spans="1:14" ht="14.1" customHeight="1" x14ac:dyDescent="0.25">
      <c r="A39" s="195"/>
      <c r="B39" s="5" t="s">
        <v>38</v>
      </c>
      <c r="C39" s="195"/>
      <c r="D39" s="197">
        <v>3</v>
      </c>
      <c r="E39" s="197">
        <v>3</v>
      </c>
      <c r="F39" s="199">
        <v>0</v>
      </c>
      <c r="G39" s="556">
        <v>99.9</v>
      </c>
      <c r="H39" s="199">
        <v>0</v>
      </c>
      <c r="I39" s="198">
        <v>899</v>
      </c>
      <c r="J39" s="199">
        <f t="shared" si="20"/>
        <v>0</v>
      </c>
      <c r="K39" s="199">
        <f t="shared" si="21"/>
        <v>2.9969999999999999</v>
      </c>
      <c r="L39" s="198">
        <f t="shared" si="22"/>
        <v>0</v>
      </c>
      <c r="M39" s="199">
        <f t="shared" si="23"/>
        <v>26.97</v>
      </c>
      <c r="N39" s="192"/>
    </row>
    <row r="40" spans="1:14" ht="25.5" customHeight="1" x14ac:dyDescent="0.25">
      <c r="A40" s="464">
        <v>1</v>
      </c>
      <c r="B40" s="661" t="s">
        <v>159</v>
      </c>
      <c r="C40" s="641">
        <v>65</v>
      </c>
      <c r="D40" s="673"/>
      <c r="E40" s="673"/>
      <c r="F40" s="680"/>
      <c r="G40" s="673"/>
      <c r="H40" s="673"/>
      <c r="I40" s="673"/>
      <c r="J40" s="704">
        <f>SUM(J42:J45)</f>
        <v>1.5790000000000002</v>
      </c>
      <c r="K40" s="704">
        <f t="shared" ref="K40:M40" si="24">SUM(K42:K45)</f>
        <v>2.1120000000000001</v>
      </c>
      <c r="L40" s="704">
        <f t="shared" si="24"/>
        <v>3.5249999999999999</v>
      </c>
      <c r="M40" s="704">
        <f t="shared" si="24"/>
        <v>39.700000000000003</v>
      </c>
      <c r="N40" s="673">
        <v>6.8</v>
      </c>
    </row>
    <row r="41" spans="1:14" ht="14.1" customHeight="1" x14ac:dyDescent="0.25">
      <c r="A41" s="470"/>
      <c r="B41" s="662"/>
      <c r="C41" s="642"/>
      <c r="D41" s="674"/>
      <c r="E41" s="674"/>
      <c r="F41" s="681"/>
      <c r="G41" s="674"/>
      <c r="H41" s="674"/>
      <c r="I41" s="674"/>
      <c r="J41" s="705"/>
      <c r="K41" s="705"/>
      <c r="L41" s="705"/>
      <c r="M41" s="705"/>
      <c r="N41" s="674"/>
    </row>
    <row r="42" spans="1:14" ht="14.1" customHeight="1" x14ac:dyDescent="0.25">
      <c r="A42" s="465"/>
      <c r="B42" s="471" t="s">
        <v>42</v>
      </c>
      <c r="C42" s="465"/>
      <c r="D42" s="470">
        <v>20</v>
      </c>
      <c r="E42" s="470">
        <v>16</v>
      </c>
      <c r="F42" s="471">
        <v>0.8</v>
      </c>
      <c r="G42" s="470">
        <v>0.1</v>
      </c>
      <c r="H42" s="470">
        <v>1.7</v>
      </c>
      <c r="I42" s="470">
        <v>13</v>
      </c>
      <c r="J42" s="471">
        <f t="shared" ref="J42:J45" si="25">ABS(E42/100*F42)</f>
        <v>0.128</v>
      </c>
      <c r="K42" s="471">
        <f t="shared" ref="K42:K45" si="26">ABS(E42/100*G42)</f>
        <v>1.6E-2</v>
      </c>
      <c r="L42" s="471">
        <f t="shared" ref="L42:L45" si="27">ABS(E42/100*H42)</f>
        <v>0.27200000000000002</v>
      </c>
      <c r="M42" s="471">
        <f t="shared" ref="M42:M45" si="28">ABS(E42/100*I42)</f>
        <v>2.08</v>
      </c>
      <c r="N42" s="470"/>
    </row>
    <row r="43" spans="1:14" ht="14.1" customHeight="1" x14ac:dyDescent="0.25">
      <c r="A43" s="465"/>
      <c r="B43" s="471" t="s">
        <v>81</v>
      </c>
      <c r="C43" s="465"/>
      <c r="D43" s="470">
        <v>50</v>
      </c>
      <c r="E43" s="470">
        <v>45</v>
      </c>
      <c r="F43" s="471">
        <v>3.1</v>
      </c>
      <c r="G43" s="470">
        <v>0.2</v>
      </c>
      <c r="H43" s="470">
        <v>6.5</v>
      </c>
      <c r="I43" s="470">
        <v>40</v>
      </c>
      <c r="J43" s="471">
        <f t="shared" si="25"/>
        <v>1.395</v>
      </c>
      <c r="K43" s="471">
        <f t="shared" si="26"/>
        <v>9.0000000000000011E-2</v>
      </c>
      <c r="L43" s="471">
        <f t="shared" si="27"/>
        <v>2.9250000000000003</v>
      </c>
      <c r="M43" s="471">
        <f t="shared" si="28"/>
        <v>18</v>
      </c>
      <c r="N43" s="470"/>
    </row>
    <row r="44" spans="1:14" ht="14.1" customHeight="1" x14ac:dyDescent="0.25">
      <c r="A44" s="465"/>
      <c r="B44" s="471" t="s">
        <v>43</v>
      </c>
      <c r="C44" s="465"/>
      <c r="D44" s="470">
        <v>5</v>
      </c>
      <c r="E44" s="470">
        <v>4</v>
      </c>
      <c r="F44" s="471">
        <v>1.4</v>
      </c>
      <c r="G44" s="471">
        <v>0.2</v>
      </c>
      <c r="H44" s="471">
        <v>8.1999999999999993</v>
      </c>
      <c r="I44" s="471">
        <v>41</v>
      </c>
      <c r="J44" s="471">
        <f t="shared" si="25"/>
        <v>5.5999999999999994E-2</v>
      </c>
      <c r="K44" s="471">
        <f t="shared" si="26"/>
        <v>8.0000000000000002E-3</v>
      </c>
      <c r="L44" s="471">
        <f t="shared" si="27"/>
        <v>0.32799999999999996</v>
      </c>
      <c r="M44" s="471">
        <f t="shared" si="28"/>
        <v>1.6400000000000001</v>
      </c>
      <c r="N44" s="470"/>
    </row>
    <row r="45" spans="1:14" ht="14.1" customHeight="1" x14ac:dyDescent="0.25">
      <c r="A45" s="465"/>
      <c r="B45" s="463" t="s">
        <v>38</v>
      </c>
      <c r="C45" s="465"/>
      <c r="D45" s="470">
        <v>2</v>
      </c>
      <c r="E45" s="470">
        <v>2</v>
      </c>
      <c r="F45" s="471">
        <v>0</v>
      </c>
      <c r="G45" s="471">
        <v>99.9</v>
      </c>
      <c r="H45" s="471">
        <v>0</v>
      </c>
      <c r="I45" s="470">
        <v>899</v>
      </c>
      <c r="J45" s="471">
        <f t="shared" si="25"/>
        <v>0</v>
      </c>
      <c r="K45" s="471">
        <f t="shared" si="26"/>
        <v>1.9980000000000002</v>
      </c>
      <c r="L45" s="471">
        <f t="shared" si="27"/>
        <v>0</v>
      </c>
      <c r="M45" s="471">
        <f t="shared" si="28"/>
        <v>17.98</v>
      </c>
      <c r="N45" s="470"/>
    </row>
    <row r="46" spans="1:14" ht="14.1" customHeight="1" x14ac:dyDescent="0.25">
      <c r="A46" s="669">
        <v>104</v>
      </c>
      <c r="B46" s="716" t="s">
        <v>214</v>
      </c>
      <c r="C46" s="641">
        <v>180</v>
      </c>
      <c r="D46" s="673"/>
      <c r="E46" s="673"/>
      <c r="F46" s="680"/>
      <c r="G46" s="673"/>
      <c r="H46" s="673"/>
      <c r="I46" s="673"/>
      <c r="J46" s="704">
        <f>SUM(J48:J50)</f>
        <v>0.23399999999999999</v>
      </c>
      <c r="K46" s="704">
        <f t="shared" ref="K46:M46" si="29">SUM(K48:K50)</f>
        <v>0</v>
      </c>
      <c r="L46" s="704">
        <f t="shared" si="29"/>
        <v>23.933999999999997</v>
      </c>
      <c r="M46" s="704">
        <f t="shared" si="29"/>
        <v>97.47</v>
      </c>
      <c r="N46" s="673">
        <v>0.85</v>
      </c>
    </row>
    <row r="47" spans="1:14" ht="14.1" customHeight="1" x14ac:dyDescent="0.25">
      <c r="A47" s="670"/>
      <c r="B47" s="717"/>
      <c r="C47" s="642"/>
      <c r="D47" s="674"/>
      <c r="E47" s="674"/>
      <c r="F47" s="681"/>
      <c r="G47" s="674"/>
      <c r="H47" s="674"/>
      <c r="I47" s="674"/>
      <c r="J47" s="705"/>
      <c r="K47" s="705"/>
      <c r="L47" s="705"/>
      <c r="M47" s="705"/>
      <c r="N47" s="674"/>
    </row>
    <row r="48" spans="1:14" ht="14.1" customHeight="1" x14ac:dyDescent="0.25">
      <c r="A48" s="4"/>
      <c r="B48" s="82" t="s">
        <v>93</v>
      </c>
      <c r="C48" s="20"/>
      <c r="D48" s="88">
        <v>18</v>
      </c>
      <c r="E48" s="88">
        <v>18</v>
      </c>
      <c r="F48" s="88">
        <v>1.3</v>
      </c>
      <c r="G48" s="88">
        <v>0</v>
      </c>
      <c r="H48" s="88">
        <v>49.8</v>
      </c>
      <c r="I48" s="88">
        <v>209</v>
      </c>
      <c r="J48" s="88">
        <f>ABS(E48/100*F48)</f>
        <v>0.23399999999999999</v>
      </c>
      <c r="K48" s="88">
        <f>ABS(E48/100*G48)</f>
        <v>0</v>
      </c>
      <c r="L48" s="82">
        <f>ABS(E48/100*H48)</f>
        <v>8.9639999999999986</v>
      </c>
      <c r="M48" s="88">
        <f>ABS(E48/100*I48)</f>
        <v>37.619999999999997</v>
      </c>
      <c r="N48" s="82"/>
    </row>
    <row r="49" spans="1:14" ht="14.1" customHeight="1" x14ac:dyDescent="0.25">
      <c r="A49" s="4"/>
      <c r="B49" s="82" t="s">
        <v>88</v>
      </c>
      <c r="C49" s="20"/>
      <c r="D49" s="88">
        <v>10</v>
      </c>
      <c r="E49" s="88">
        <v>10</v>
      </c>
      <c r="F49" s="88"/>
      <c r="G49" s="88"/>
      <c r="H49" s="88"/>
      <c r="I49" s="88"/>
      <c r="J49" s="88">
        <f t="shared" ref="J49:J50" si="30">ABS(E49/100*F49)</f>
        <v>0</v>
      </c>
      <c r="K49" s="88">
        <f t="shared" ref="K49:K50" si="31">ABS(E49/100*G49)</f>
        <v>0</v>
      </c>
      <c r="L49" s="82">
        <f t="shared" ref="L49:L50" si="32">ABS(E49/100*H49)</f>
        <v>0</v>
      </c>
      <c r="M49" s="88">
        <f t="shared" ref="M49:M50" si="33">ABS(E49/100*I49)</f>
        <v>0</v>
      </c>
      <c r="N49" s="82"/>
    </row>
    <row r="50" spans="1:14" ht="14.1" customHeight="1" x14ac:dyDescent="0.25">
      <c r="A50" s="4"/>
      <c r="B50" s="82" t="s">
        <v>60</v>
      </c>
      <c r="C50" s="20"/>
      <c r="D50" s="88">
        <v>15</v>
      </c>
      <c r="E50" s="88">
        <v>15</v>
      </c>
      <c r="F50" s="88">
        <v>0</v>
      </c>
      <c r="G50" s="88">
        <v>0</v>
      </c>
      <c r="H50" s="88">
        <v>99.8</v>
      </c>
      <c r="I50" s="88">
        <v>399</v>
      </c>
      <c r="J50" s="88">
        <f t="shared" si="30"/>
        <v>0</v>
      </c>
      <c r="K50" s="88">
        <f t="shared" si="31"/>
        <v>0</v>
      </c>
      <c r="L50" s="82">
        <f t="shared" si="32"/>
        <v>14.969999999999999</v>
      </c>
      <c r="M50" s="88">
        <f t="shared" si="33"/>
        <v>59.849999999999994</v>
      </c>
      <c r="N50" s="82"/>
    </row>
    <row r="51" spans="1:14" ht="14.1" customHeight="1" x14ac:dyDescent="0.25">
      <c r="A51" s="4"/>
      <c r="B51" s="8" t="s">
        <v>79</v>
      </c>
      <c r="C51" s="99"/>
      <c r="D51" s="99">
        <v>0.05</v>
      </c>
      <c r="E51" s="99">
        <v>0.05</v>
      </c>
      <c r="F51" s="99"/>
      <c r="G51" s="99"/>
      <c r="H51" s="99"/>
      <c r="I51" s="99"/>
      <c r="J51" s="99"/>
      <c r="K51" s="99"/>
      <c r="L51" s="99"/>
      <c r="M51" s="99"/>
      <c r="N51" s="8"/>
    </row>
    <row r="52" spans="1:14" ht="14.1" customHeight="1" x14ac:dyDescent="0.25">
      <c r="A52" s="54"/>
      <c r="B52" s="95" t="s">
        <v>49</v>
      </c>
      <c r="C52" s="131">
        <v>50</v>
      </c>
      <c r="D52" s="129">
        <v>50</v>
      </c>
      <c r="E52" s="129">
        <v>50</v>
      </c>
      <c r="F52" s="129">
        <v>7.9</v>
      </c>
      <c r="G52" s="109">
        <v>1</v>
      </c>
      <c r="H52" s="109">
        <v>48.3</v>
      </c>
      <c r="I52" s="94">
        <v>235</v>
      </c>
      <c r="J52" s="112">
        <f>ABS(E52/100*F52)</f>
        <v>3.95</v>
      </c>
      <c r="K52" s="112">
        <f>ABS(E52/100*G52)</f>
        <v>0.5</v>
      </c>
      <c r="L52" s="55">
        <f>ABS(E52/100*H52)</f>
        <v>24.15</v>
      </c>
      <c r="M52" s="55">
        <f>ABS(E52/100*I52)</f>
        <v>117.5</v>
      </c>
      <c r="N52" s="54"/>
    </row>
    <row r="53" spans="1:14" ht="14.1" customHeight="1" x14ac:dyDescent="0.25">
      <c r="A53" s="130"/>
      <c r="B53" s="108" t="s">
        <v>50</v>
      </c>
      <c r="C53" s="630"/>
      <c r="D53" s="631"/>
      <c r="E53" s="631"/>
      <c r="F53" s="631"/>
      <c r="G53" s="631"/>
      <c r="H53" s="631"/>
      <c r="I53" s="632"/>
      <c r="J53" s="55">
        <f t="shared" ref="J53:L53" si="34">SUM(J52+J46+J40+J32+J22)</f>
        <v>32.818369999999994</v>
      </c>
      <c r="K53" s="55">
        <f t="shared" si="34"/>
        <v>30.40765</v>
      </c>
      <c r="L53" s="55">
        <f t="shared" si="34"/>
        <v>104.84416999999999</v>
      </c>
      <c r="M53" s="55">
        <f>SUM(M52+M46+M40+M32+M22)</f>
        <v>827.76670000000001</v>
      </c>
      <c r="N53" s="102"/>
    </row>
    <row r="54" spans="1:14" ht="14.1" customHeight="1" x14ac:dyDescent="0.25">
      <c r="A54" s="713" t="s">
        <v>51</v>
      </c>
      <c r="B54" s="714"/>
      <c r="C54" s="714"/>
      <c r="D54" s="714"/>
      <c r="E54" s="714"/>
      <c r="F54" s="714"/>
      <c r="G54" s="714"/>
      <c r="H54" s="714"/>
      <c r="I54" s="714"/>
      <c r="J54" s="714"/>
      <c r="K54" s="714"/>
      <c r="L54" s="714"/>
      <c r="M54" s="714"/>
      <c r="N54" s="715"/>
    </row>
    <row r="55" spans="1:14" ht="16.5" customHeight="1" x14ac:dyDescent="0.25">
      <c r="A55" s="419">
        <v>15</v>
      </c>
      <c r="B55" s="155" t="s">
        <v>156</v>
      </c>
      <c r="C55" s="403">
        <v>37</v>
      </c>
      <c r="D55" s="426">
        <v>74</v>
      </c>
      <c r="E55" s="426">
        <v>37</v>
      </c>
      <c r="F55" s="426">
        <v>19.100000000000001</v>
      </c>
      <c r="G55" s="426">
        <v>6.5</v>
      </c>
      <c r="H55" s="426">
        <v>0</v>
      </c>
      <c r="I55" s="426">
        <v>135</v>
      </c>
      <c r="J55" s="397">
        <f>ABS(E55/100*F55)</f>
        <v>7.0670000000000002</v>
      </c>
      <c r="K55" s="397">
        <f>ABS(E55/100*G55)</f>
        <v>2.4049999999999998</v>
      </c>
      <c r="L55" s="55">
        <f>ABS(E55/100*H55)</f>
        <v>0</v>
      </c>
      <c r="M55" s="55">
        <f>ABS(E55/100*I55)</f>
        <v>49.95</v>
      </c>
      <c r="N55" s="410"/>
    </row>
    <row r="56" spans="1:14" ht="14.1" customHeight="1" x14ac:dyDescent="0.25">
      <c r="A56" s="544">
        <v>53</v>
      </c>
      <c r="B56" s="6" t="s">
        <v>53</v>
      </c>
      <c r="C56" s="1">
        <v>200</v>
      </c>
      <c r="D56" s="555"/>
      <c r="E56" s="555"/>
      <c r="F56" s="555"/>
      <c r="G56" s="555"/>
      <c r="H56" s="555"/>
      <c r="I56" s="550"/>
      <c r="J56" s="562">
        <f>SUM(J57:J63)</f>
        <v>5.4160000000000004</v>
      </c>
      <c r="K56" s="562">
        <f>SUM(K57:K63)</f>
        <v>6.03</v>
      </c>
      <c r="L56" s="562">
        <f>SUM(L57:L63)</f>
        <v>26.229999999999997</v>
      </c>
      <c r="M56" s="552">
        <f>SUM(M57:M63)</f>
        <v>183.42</v>
      </c>
      <c r="N56" s="550">
        <v>0.05</v>
      </c>
    </row>
    <row r="57" spans="1:14" ht="14.1" customHeight="1" x14ac:dyDescent="0.25">
      <c r="A57" s="545"/>
      <c r="B57" s="20" t="s">
        <v>34</v>
      </c>
      <c r="C57" s="4"/>
      <c r="D57" s="537">
        <v>130</v>
      </c>
      <c r="E57" s="537">
        <v>98</v>
      </c>
      <c r="F57" s="556">
        <v>2</v>
      </c>
      <c r="G57" s="556">
        <v>0.4</v>
      </c>
      <c r="H57" s="556">
        <v>16.3</v>
      </c>
      <c r="I57" s="551">
        <v>77</v>
      </c>
      <c r="J57" s="556">
        <f t="shared" ref="J57:J63" si="35">ABS(E57/100*F57)</f>
        <v>1.96</v>
      </c>
      <c r="K57" s="556">
        <f t="shared" ref="K57:K63" si="36">ABS(E57/100*G57)</f>
        <v>0.39200000000000002</v>
      </c>
      <c r="L57" s="556">
        <f t="shared" ref="L57:L63" si="37">ABS(E57/100*H57)</f>
        <v>15.974</v>
      </c>
      <c r="M57" s="556">
        <f t="shared" ref="M57:M63" si="38">ABS(E57/100*I57)</f>
        <v>75.459999999999994</v>
      </c>
      <c r="N57" s="535"/>
    </row>
    <row r="58" spans="1:14" ht="14.1" customHeight="1" x14ac:dyDescent="0.25">
      <c r="A58" s="545"/>
      <c r="B58" s="20" t="s">
        <v>54</v>
      </c>
      <c r="C58" s="4"/>
      <c r="D58" s="537">
        <v>200</v>
      </c>
      <c r="E58" s="537">
        <v>160</v>
      </c>
      <c r="F58" s="537">
        <v>1.8</v>
      </c>
      <c r="G58" s="537">
        <v>0.1</v>
      </c>
      <c r="H58" s="537">
        <v>4.7</v>
      </c>
      <c r="I58" s="535">
        <v>28</v>
      </c>
      <c r="J58" s="556">
        <f t="shared" si="35"/>
        <v>2.8800000000000003</v>
      </c>
      <c r="K58" s="556">
        <f t="shared" si="36"/>
        <v>0.16000000000000003</v>
      </c>
      <c r="L58" s="556">
        <f t="shared" si="37"/>
        <v>7.5200000000000005</v>
      </c>
      <c r="M58" s="556">
        <f t="shared" si="38"/>
        <v>44.800000000000004</v>
      </c>
      <c r="N58" s="535"/>
    </row>
    <row r="59" spans="1:14" ht="14.1" customHeight="1" x14ac:dyDescent="0.25">
      <c r="A59" s="545"/>
      <c r="B59" s="20" t="s">
        <v>35</v>
      </c>
      <c r="C59" s="4"/>
      <c r="D59" s="537">
        <v>10</v>
      </c>
      <c r="E59" s="537">
        <v>8</v>
      </c>
      <c r="F59" s="556">
        <v>1.4</v>
      </c>
      <c r="G59" s="556">
        <v>0.2</v>
      </c>
      <c r="H59" s="556">
        <v>8.1999999999999993</v>
      </c>
      <c r="I59" s="551">
        <v>41</v>
      </c>
      <c r="J59" s="556">
        <f t="shared" si="35"/>
        <v>0.11199999999999999</v>
      </c>
      <c r="K59" s="556">
        <f t="shared" si="36"/>
        <v>1.6E-2</v>
      </c>
      <c r="L59" s="556">
        <f t="shared" si="37"/>
        <v>0.65599999999999992</v>
      </c>
      <c r="M59" s="556">
        <f t="shared" si="38"/>
        <v>3.2800000000000002</v>
      </c>
      <c r="N59" s="535"/>
    </row>
    <row r="60" spans="1:14" ht="14.1" customHeight="1" x14ac:dyDescent="0.25">
      <c r="A60" s="545"/>
      <c r="B60" s="20" t="s">
        <v>36</v>
      </c>
      <c r="C60" s="4"/>
      <c r="D60" s="537">
        <v>20</v>
      </c>
      <c r="E60" s="537">
        <v>16</v>
      </c>
      <c r="F60" s="537">
        <v>1.3</v>
      </c>
      <c r="G60" s="537">
        <v>0.1</v>
      </c>
      <c r="H60" s="537">
        <v>6.9</v>
      </c>
      <c r="I60" s="535">
        <v>35</v>
      </c>
      <c r="J60" s="556">
        <f t="shared" si="35"/>
        <v>0.20800000000000002</v>
      </c>
      <c r="K60" s="556">
        <f t="shared" si="36"/>
        <v>1.6E-2</v>
      </c>
      <c r="L60" s="556">
        <f t="shared" si="37"/>
        <v>1.1040000000000001</v>
      </c>
      <c r="M60" s="556">
        <f t="shared" si="38"/>
        <v>5.6000000000000005</v>
      </c>
      <c r="N60" s="535"/>
    </row>
    <row r="61" spans="1:14" ht="16.5" customHeight="1" x14ac:dyDescent="0.25">
      <c r="A61" s="545"/>
      <c r="B61" s="20" t="s">
        <v>55</v>
      </c>
      <c r="C61" s="4"/>
      <c r="D61" s="537">
        <v>5</v>
      </c>
      <c r="E61" s="537">
        <v>5</v>
      </c>
      <c r="F61" s="537">
        <v>4.8</v>
      </c>
      <c r="G61" s="537">
        <v>0</v>
      </c>
      <c r="H61" s="537">
        <v>19</v>
      </c>
      <c r="I61" s="535">
        <v>102</v>
      </c>
      <c r="J61" s="556">
        <f t="shared" si="35"/>
        <v>0.24</v>
      </c>
      <c r="K61" s="556">
        <f t="shared" si="36"/>
        <v>0</v>
      </c>
      <c r="L61" s="556">
        <f t="shared" si="37"/>
        <v>0.95000000000000007</v>
      </c>
      <c r="M61" s="556">
        <f t="shared" si="38"/>
        <v>5.1000000000000005</v>
      </c>
      <c r="N61" s="535"/>
    </row>
    <row r="62" spans="1:14" ht="14.1" customHeight="1" x14ac:dyDescent="0.25">
      <c r="A62" s="551"/>
      <c r="B62" s="20" t="s">
        <v>37</v>
      </c>
      <c r="C62" s="4"/>
      <c r="D62" s="537">
        <v>2</v>
      </c>
      <c r="E62" s="537">
        <v>2</v>
      </c>
      <c r="F62" s="556">
        <v>0.8</v>
      </c>
      <c r="G62" s="556">
        <v>72.5</v>
      </c>
      <c r="H62" s="556">
        <v>1.3</v>
      </c>
      <c r="I62" s="551">
        <v>661</v>
      </c>
      <c r="J62" s="556">
        <f t="shared" si="35"/>
        <v>1.6E-2</v>
      </c>
      <c r="K62" s="556">
        <f t="shared" si="36"/>
        <v>1.45</v>
      </c>
      <c r="L62" s="556">
        <f t="shared" si="37"/>
        <v>2.6000000000000002E-2</v>
      </c>
      <c r="M62" s="556">
        <f t="shared" si="38"/>
        <v>13.22</v>
      </c>
      <c r="N62" s="535"/>
    </row>
    <row r="63" spans="1:14" ht="14.1" customHeight="1" x14ac:dyDescent="0.25">
      <c r="A63" s="33"/>
      <c r="B63" s="542" t="s">
        <v>38</v>
      </c>
      <c r="C63" s="34"/>
      <c r="D63" s="560">
        <v>4</v>
      </c>
      <c r="E63" s="560">
        <v>4</v>
      </c>
      <c r="F63" s="541">
        <v>0</v>
      </c>
      <c r="G63" s="541">
        <v>99.9</v>
      </c>
      <c r="H63" s="541">
        <v>0</v>
      </c>
      <c r="I63" s="8">
        <v>899</v>
      </c>
      <c r="J63" s="556">
        <f t="shared" si="35"/>
        <v>0</v>
      </c>
      <c r="K63" s="556">
        <f t="shared" si="36"/>
        <v>3.9960000000000004</v>
      </c>
      <c r="L63" s="556">
        <f t="shared" si="37"/>
        <v>0</v>
      </c>
      <c r="M63" s="556">
        <f t="shared" si="38"/>
        <v>35.96</v>
      </c>
      <c r="N63" s="14"/>
    </row>
    <row r="64" spans="1:14" ht="14.1" customHeight="1" x14ac:dyDescent="0.25">
      <c r="A64" s="85">
        <v>101</v>
      </c>
      <c r="B64" s="125" t="s">
        <v>110</v>
      </c>
      <c r="C64" s="85">
        <v>200</v>
      </c>
      <c r="D64" s="81"/>
      <c r="E64" s="81"/>
      <c r="F64" s="87"/>
      <c r="G64" s="81"/>
      <c r="H64" s="81"/>
      <c r="I64" s="81"/>
      <c r="J64" s="83">
        <f>SUM(J65:J66)</f>
        <v>0</v>
      </c>
      <c r="K64" s="83">
        <f t="shared" ref="K64:M64" si="39">SUM(K65:K66)</f>
        <v>0</v>
      </c>
      <c r="L64" s="83">
        <f t="shared" si="39"/>
        <v>14.969999999999999</v>
      </c>
      <c r="M64" s="83">
        <f t="shared" si="39"/>
        <v>59.849999999999994</v>
      </c>
      <c r="N64" s="81">
        <v>0.06</v>
      </c>
    </row>
    <row r="65" spans="1:14" ht="14.1" customHeight="1" x14ac:dyDescent="0.25">
      <c r="A65" s="86"/>
      <c r="B65" s="88" t="s">
        <v>58</v>
      </c>
      <c r="C65" s="86"/>
      <c r="D65" s="82">
        <v>0.6</v>
      </c>
      <c r="E65" s="82">
        <v>0.6</v>
      </c>
      <c r="F65" s="88"/>
      <c r="G65" s="82"/>
      <c r="H65" s="82"/>
      <c r="I65" s="82"/>
      <c r="J65" s="82"/>
      <c r="K65" s="82"/>
      <c r="L65" s="82"/>
      <c r="M65" s="88"/>
      <c r="N65" s="82"/>
    </row>
    <row r="66" spans="1:14" ht="14.1" customHeight="1" x14ac:dyDescent="0.25">
      <c r="A66" s="22"/>
      <c r="B66" s="99" t="s">
        <v>60</v>
      </c>
      <c r="C66" s="22"/>
      <c r="D66" s="8">
        <v>15</v>
      </c>
      <c r="E66" s="8">
        <v>15</v>
      </c>
      <c r="F66" s="29">
        <v>0</v>
      </c>
      <c r="G66" s="30">
        <v>0</v>
      </c>
      <c r="H66" s="99">
        <v>99.8</v>
      </c>
      <c r="I66" s="99">
        <v>399</v>
      </c>
      <c r="J66" s="99">
        <f>ABS(E66/100*F66)</f>
        <v>0</v>
      </c>
      <c r="K66" s="99">
        <f>ABS(E66/100*G66)</f>
        <v>0</v>
      </c>
      <c r="L66" s="8">
        <f>ABS(E66/100*H66)</f>
        <v>14.969999999999999</v>
      </c>
      <c r="M66" s="8">
        <f>ABS(E66/100*I66)</f>
        <v>59.849999999999994</v>
      </c>
      <c r="N66" s="8"/>
    </row>
    <row r="67" spans="1:14" ht="14.1" customHeight="1" x14ac:dyDescent="0.25">
      <c r="A67" s="22"/>
      <c r="B67" s="103" t="s">
        <v>56</v>
      </c>
      <c r="C67" s="54">
        <v>30</v>
      </c>
      <c r="D67" s="94">
        <v>30</v>
      </c>
      <c r="E67" s="94">
        <v>30</v>
      </c>
      <c r="F67" s="94">
        <v>7.7</v>
      </c>
      <c r="G67" s="94">
        <v>3</v>
      </c>
      <c r="H67" s="94">
        <v>50.1</v>
      </c>
      <c r="I67" s="94">
        <v>259</v>
      </c>
      <c r="J67" s="55">
        <f>ABS(E67/100*F67)</f>
        <v>2.31</v>
      </c>
      <c r="K67" s="55">
        <f>ABS(E67/100*G67)</f>
        <v>0.89999999999999991</v>
      </c>
      <c r="L67" s="55">
        <f>ABS(E67/100*H67)</f>
        <v>15.03</v>
      </c>
      <c r="M67" s="55">
        <f>ABS(E67/100*I67)</f>
        <v>77.7</v>
      </c>
      <c r="N67" s="94"/>
    </row>
    <row r="68" spans="1:14" ht="24.75" customHeight="1" x14ac:dyDescent="0.25">
      <c r="A68" s="32"/>
      <c r="B68" s="157" t="s">
        <v>61</v>
      </c>
      <c r="C68" s="652"/>
      <c r="D68" s="653"/>
      <c r="E68" s="653"/>
      <c r="F68" s="653"/>
      <c r="G68" s="653"/>
      <c r="H68" s="653"/>
      <c r="I68" s="654"/>
      <c r="J68" s="148">
        <f>ABS(J55+J64+J67+J56)</f>
        <v>14.793000000000001</v>
      </c>
      <c r="K68" s="148">
        <f t="shared" ref="K68:M68" si="40">ABS(K55+K64+K67+K56)</f>
        <v>9.3350000000000009</v>
      </c>
      <c r="L68" s="148">
        <f t="shared" si="40"/>
        <v>56.23</v>
      </c>
      <c r="M68" s="148">
        <f t="shared" si="40"/>
        <v>370.91999999999996</v>
      </c>
      <c r="N68" s="160"/>
    </row>
    <row r="69" spans="1:14" ht="14.1" customHeight="1" x14ac:dyDescent="0.25">
      <c r="A69" s="690" t="s">
        <v>62</v>
      </c>
      <c r="B69" s="691"/>
      <c r="C69" s="691"/>
      <c r="D69" s="691"/>
      <c r="E69" s="691"/>
      <c r="F69" s="691"/>
      <c r="G69" s="691"/>
      <c r="H69" s="691"/>
      <c r="I69" s="691"/>
      <c r="J69" s="691"/>
      <c r="K69" s="691"/>
      <c r="L69" s="691"/>
      <c r="M69" s="691"/>
      <c r="N69" s="692"/>
    </row>
    <row r="70" spans="1:14" ht="14.1" customHeight="1" x14ac:dyDescent="0.25">
      <c r="A70" s="54">
        <v>105</v>
      </c>
      <c r="B70" s="76" t="s">
        <v>63</v>
      </c>
      <c r="C70" s="72">
        <v>180</v>
      </c>
      <c r="D70" s="74">
        <v>180</v>
      </c>
      <c r="E70" s="74">
        <v>180</v>
      </c>
      <c r="F70" s="79">
        <v>2.9</v>
      </c>
      <c r="G70" s="74">
        <v>2.5</v>
      </c>
      <c r="H70" s="178">
        <v>4</v>
      </c>
      <c r="I70" s="74">
        <v>53</v>
      </c>
      <c r="J70" s="126">
        <f>ABS(E70/100*F70)</f>
        <v>5.22</v>
      </c>
      <c r="K70" s="126">
        <f>ABS(E70/100*G70)</f>
        <v>4.5</v>
      </c>
      <c r="L70" s="126">
        <f>ABS(E70/100*H70)</f>
        <v>7.2</v>
      </c>
      <c r="M70" s="83">
        <f>ABS(E70/100*I70)</f>
        <v>95.4</v>
      </c>
      <c r="N70" s="74">
        <v>1.4</v>
      </c>
    </row>
    <row r="71" spans="1:14" ht="14.1" customHeight="1" x14ac:dyDescent="0.25">
      <c r="A71" s="72">
        <v>94</v>
      </c>
      <c r="B71" s="179" t="s">
        <v>197</v>
      </c>
      <c r="C71" s="72">
        <v>80</v>
      </c>
      <c r="D71" s="72"/>
      <c r="E71" s="72"/>
      <c r="F71" s="74"/>
      <c r="G71" s="74"/>
      <c r="H71" s="74"/>
      <c r="I71" s="52"/>
      <c r="J71" s="125">
        <f>SUM(J72:J79)</f>
        <v>7.4226600000000005</v>
      </c>
      <c r="K71" s="595">
        <f t="shared" ref="K71:M71" si="41">SUM(K72:K79)</f>
        <v>8.8571000000000009</v>
      </c>
      <c r="L71" s="595">
        <f t="shared" si="41"/>
        <v>65.861660000000001</v>
      </c>
      <c r="M71" s="595">
        <f t="shared" si="41"/>
        <v>375.27459999999996</v>
      </c>
      <c r="N71" s="81">
        <v>0.4</v>
      </c>
    </row>
    <row r="72" spans="1:14" ht="14.1" customHeight="1" x14ac:dyDescent="0.25">
      <c r="A72" s="212"/>
      <c r="B72" s="212" t="s">
        <v>118</v>
      </c>
      <c r="C72" s="212"/>
      <c r="D72" s="587">
        <v>30</v>
      </c>
      <c r="E72" s="594">
        <v>30</v>
      </c>
      <c r="F72" s="594">
        <v>0.3</v>
      </c>
      <c r="G72" s="594">
        <v>0</v>
      </c>
      <c r="H72" s="594">
        <v>60.2</v>
      </c>
      <c r="I72" s="594">
        <v>248</v>
      </c>
      <c r="J72" s="596">
        <f t="shared" ref="J72" si="42">ABS(E72/100*F72)</f>
        <v>0.09</v>
      </c>
      <c r="K72" s="598">
        <f t="shared" ref="K72" si="43">ABS(E72/100*G72)</f>
        <v>0</v>
      </c>
      <c r="L72" s="596">
        <f t="shared" ref="L72" si="44">ABS(E72/100*H72)</f>
        <v>18.059999999999999</v>
      </c>
      <c r="M72" s="598">
        <f t="shared" ref="M72" si="45">ABS(E72/100*I72)</f>
        <v>74.399999999999991</v>
      </c>
      <c r="N72" s="214"/>
    </row>
    <row r="73" spans="1:14" ht="14.1" customHeight="1" x14ac:dyDescent="0.25">
      <c r="A73" s="75"/>
      <c r="B73" s="75" t="s">
        <v>92</v>
      </c>
      <c r="C73" s="73"/>
      <c r="D73" s="587">
        <v>50</v>
      </c>
      <c r="E73" s="594">
        <v>50</v>
      </c>
      <c r="F73" s="594">
        <v>10.3</v>
      </c>
      <c r="G73" s="594">
        <v>1.1000000000000001</v>
      </c>
      <c r="H73" s="594">
        <v>70.599999999999994</v>
      </c>
      <c r="I73" s="594">
        <v>334</v>
      </c>
      <c r="J73" s="596">
        <f>ABS(E73/100*F73)</f>
        <v>5.15</v>
      </c>
      <c r="K73" s="88">
        <f>ABS(E73/100*G73)</f>
        <v>0.55000000000000004</v>
      </c>
      <c r="L73" s="82">
        <f>ABS(E73/100*H73)</f>
        <v>35.299999999999997</v>
      </c>
      <c r="M73" s="88">
        <f>ABS(E73/100*I73)</f>
        <v>167</v>
      </c>
      <c r="N73" s="82"/>
    </row>
    <row r="74" spans="1:14" ht="14.1" customHeight="1" x14ac:dyDescent="0.25">
      <c r="A74" s="75"/>
      <c r="B74" s="75" t="s">
        <v>85</v>
      </c>
      <c r="C74" s="73"/>
      <c r="D74" s="587">
        <v>5</v>
      </c>
      <c r="E74" s="587">
        <v>4.38</v>
      </c>
      <c r="F74" s="75">
        <v>12.7</v>
      </c>
      <c r="G74" s="80">
        <v>11.5</v>
      </c>
      <c r="H74" s="594">
        <v>0.7</v>
      </c>
      <c r="I74" s="594">
        <v>157</v>
      </c>
      <c r="J74" s="596">
        <f t="shared" ref="J74:J79" si="46">ABS(E74/100*F74)</f>
        <v>0.55625999999999998</v>
      </c>
      <c r="K74" s="88">
        <f t="shared" ref="K74:K79" si="47">ABS(E74/100*G74)</f>
        <v>0.50370000000000004</v>
      </c>
      <c r="L74" s="82">
        <f t="shared" ref="L74:L79" si="48">ABS(E74/100*H74)</f>
        <v>3.0659999999999996E-2</v>
      </c>
      <c r="M74" s="88">
        <f t="shared" ref="M74:M79" si="49">ABS(E74/100*I74)</f>
        <v>6.8765999999999998</v>
      </c>
      <c r="N74" s="82"/>
    </row>
    <row r="75" spans="1:14" ht="14.1" customHeight="1" x14ac:dyDescent="0.25">
      <c r="A75" s="75"/>
      <c r="B75" s="75" t="s">
        <v>41</v>
      </c>
      <c r="C75" s="73"/>
      <c r="D75" s="587">
        <v>50</v>
      </c>
      <c r="E75" s="594">
        <v>50</v>
      </c>
      <c r="F75" s="88">
        <v>2.9</v>
      </c>
      <c r="G75" s="88">
        <v>3.2</v>
      </c>
      <c r="H75" s="88">
        <v>4.7</v>
      </c>
      <c r="I75" s="88">
        <v>60</v>
      </c>
      <c r="J75" s="88">
        <f t="shared" si="46"/>
        <v>1.45</v>
      </c>
      <c r="K75" s="88">
        <f t="shared" si="47"/>
        <v>1.6</v>
      </c>
      <c r="L75" s="82">
        <f t="shared" si="48"/>
        <v>2.35</v>
      </c>
      <c r="M75" s="88">
        <f t="shared" si="49"/>
        <v>30</v>
      </c>
      <c r="N75" s="82"/>
    </row>
    <row r="76" spans="1:14" ht="14.1" customHeight="1" x14ac:dyDescent="0.25">
      <c r="A76" s="75"/>
      <c r="B76" s="75" t="s">
        <v>37</v>
      </c>
      <c r="C76" s="73"/>
      <c r="D76" s="587">
        <v>3</v>
      </c>
      <c r="E76" s="594">
        <v>3</v>
      </c>
      <c r="F76" s="88">
        <v>0.8</v>
      </c>
      <c r="G76" s="88">
        <v>72.5</v>
      </c>
      <c r="H76" s="88">
        <v>1.3</v>
      </c>
      <c r="I76" s="88">
        <v>661</v>
      </c>
      <c r="J76" s="88">
        <f t="shared" si="46"/>
        <v>2.4E-2</v>
      </c>
      <c r="K76" s="88">
        <f t="shared" si="47"/>
        <v>2.1749999999999998</v>
      </c>
      <c r="L76" s="82">
        <f t="shared" si="48"/>
        <v>3.9E-2</v>
      </c>
      <c r="M76" s="88">
        <f t="shared" si="49"/>
        <v>19.829999999999998</v>
      </c>
      <c r="N76" s="82"/>
    </row>
    <row r="77" spans="1:14" ht="14.1" customHeight="1" x14ac:dyDescent="0.25">
      <c r="A77" s="75"/>
      <c r="B77" s="75" t="s">
        <v>38</v>
      </c>
      <c r="C77" s="73"/>
      <c r="D77" s="587">
        <v>4</v>
      </c>
      <c r="E77" s="594">
        <v>4</v>
      </c>
      <c r="F77" s="88">
        <v>0</v>
      </c>
      <c r="G77" s="417">
        <v>99.9</v>
      </c>
      <c r="H77" s="88">
        <v>0</v>
      </c>
      <c r="I77" s="88">
        <v>899</v>
      </c>
      <c r="J77" s="88">
        <f t="shared" si="46"/>
        <v>0</v>
      </c>
      <c r="K77" s="88">
        <f t="shared" si="47"/>
        <v>3.9960000000000004</v>
      </c>
      <c r="L77" s="82">
        <f t="shared" si="48"/>
        <v>0</v>
      </c>
      <c r="M77" s="88">
        <f t="shared" si="49"/>
        <v>35.96</v>
      </c>
      <c r="N77" s="82"/>
    </row>
    <row r="78" spans="1:14" ht="14.1" customHeight="1" x14ac:dyDescent="0.25">
      <c r="A78" s="75"/>
      <c r="B78" s="75" t="s">
        <v>60</v>
      </c>
      <c r="C78" s="73"/>
      <c r="D78" s="587">
        <v>10</v>
      </c>
      <c r="E78" s="594">
        <v>10</v>
      </c>
      <c r="F78" s="217">
        <v>0</v>
      </c>
      <c r="G78" s="217">
        <v>0</v>
      </c>
      <c r="H78" s="88">
        <v>99.8</v>
      </c>
      <c r="I78" s="88">
        <v>399</v>
      </c>
      <c r="J78" s="88">
        <f t="shared" si="46"/>
        <v>0</v>
      </c>
      <c r="K78" s="88">
        <f t="shared" si="47"/>
        <v>0</v>
      </c>
      <c r="L78" s="82">
        <f t="shared" si="48"/>
        <v>9.98</v>
      </c>
      <c r="M78" s="88">
        <f t="shared" si="49"/>
        <v>39.900000000000006</v>
      </c>
      <c r="N78" s="82"/>
    </row>
    <row r="79" spans="1:14" ht="14.1" customHeight="1" x14ac:dyDescent="0.25">
      <c r="A79" s="14"/>
      <c r="B79" s="14" t="s">
        <v>98</v>
      </c>
      <c r="C79" s="32"/>
      <c r="D79" s="14">
        <v>1.2</v>
      </c>
      <c r="E79" s="602">
        <v>1.2</v>
      </c>
      <c r="F79" s="80">
        <v>12.7</v>
      </c>
      <c r="G79" s="80">
        <v>2.7</v>
      </c>
      <c r="H79" s="80">
        <v>8.5</v>
      </c>
      <c r="I79" s="80">
        <v>109</v>
      </c>
      <c r="J79" s="88">
        <f t="shared" si="46"/>
        <v>0.15240000000000001</v>
      </c>
      <c r="K79" s="88">
        <f t="shared" si="47"/>
        <v>3.2400000000000005E-2</v>
      </c>
      <c r="L79" s="82">
        <f t="shared" si="48"/>
        <v>0.10200000000000001</v>
      </c>
      <c r="M79" s="88">
        <f t="shared" si="49"/>
        <v>1.3080000000000001</v>
      </c>
      <c r="N79" s="8"/>
    </row>
    <row r="80" spans="1:14" ht="14.1" customHeight="1" x14ac:dyDescent="0.25">
      <c r="A80" s="14"/>
      <c r="B80" s="174" t="s">
        <v>64</v>
      </c>
      <c r="C80" s="32">
        <v>75</v>
      </c>
      <c r="D80" s="14">
        <v>75</v>
      </c>
      <c r="E80" s="14">
        <v>75</v>
      </c>
      <c r="F80" s="134">
        <v>0.4</v>
      </c>
      <c r="G80" s="139">
        <v>0.4</v>
      </c>
      <c r="H80" s="139">
        <v>9.8000000000000007</v>
      </c>
      <c r="I80" s="139">
        <v>47</v>
      </c>
      <c r="J80" s="55">
        <f>ABS(E80/100*F80)</f>
        <v>0.30000000000000004</v>
      </c>
      <c r="K80" s="55">
        <f>ABS(E80/100*G80)</f>
        <v>0.30000000000000004</v>
      </c>
      <c r="L80" s="55">
        <f>ABS(E80/100*H80)</f>
        <v>7.3500000000000005</v>
      </c>
      <c r="M80" s="55">
        <f>ABS(E80/100*I80)</f>
        <v>35.25</v>
      </c>
      <c r="N80" s="14">
        <v>3.75</v>
      </c>
    </row>
    <row r="81" spans="1:14" ht="14.1" customHeight="1" x14ac:dyDescent="0.25">
      <c r="A81" s="139"/>
      <c r="B81" s="159" t="s">
        <v>65</v>
      </c>
      <c r="C81" s="153"/>
      <c r="D81" s="162"/>
      <c r="E81" s="162"/>
      <c r="F81" s="162"/>
      <c r="G81" s="162"/>
      <c r="H81" s="162"/>
      <c r="I81" s="160"/>
      <c r="J81" s="174">
        <f>ABS(J80+J71+J70)</f>
        <v>12.94266</v>
      </c>
      <c r="K81" s="174">
        <f t="shared" ref="K81:M81" si="50">ABS(K80+K71+K70)</f>
        <v>13.657100000000002</v>
      </c>
      <c r="L81" s="174">
        <f t="shared" si="50"/>
        <v>80.411659999999998</v>
      </c>
      <c r="M81" s="120">
        <f t="shared" si="50"/>
        <v>505.92459999999994</v>
      </c>
      <c r="N81" s="160"/>
    </row>
    <row r="82" spans="1:14" ht="14.1" customHeight="1" x14ac:dyDescent="0.25">
      <c r="A82" s="139"/>
      <c r="B82" s="242" t="s">
        <v>181</v>
      </c>
      <c r="C82" s="158">
        <v>6</v>
      </c>
      <c r="D82" s="139">
        <v>6</v>
      </c>
      <c r="E82" s="139">
        <v>6</v>
      </c>
      <c r="F82" s="158"/>
      <c r="G82" s="158"/>
      <c r="H82" s="158"/>
      <c r="I82" s="119"/>
      <c r="J82" s="120"/>
      <c r="K82" s="120"/>
      <c r="L82" s="120"/>
      <c r="M82" s="159"/>
      <c r="N82" s="139"/>
    </row>
    <row r="83" spans="1:14" ht="14.1" customHeight="1" x14ac:dyDescent="0.25">
      <c r="A83" s="139"/>
      <c r="B83" s="159" t="s">
        <v>66</v>
      </c>
      <c r="C83" s="652"/>
      <c r="D83" s="653"/>
      <c r="E83" s="653"/>
      <c r="F83" s="653"/>
      <c r="G83" s="653"/>
      <c r="H83" s="653"/>
      <c r="I83" s="654"/>
      <c r="J83" s="120">
        <f>ABS(J81+J68+J53+J20)</f>
        <v>74.143029999999996</v>
      </c>
      <c r="K83" s="120">
        <f t="shared" ref="K83:L83" si="51">ABS(K81+K68+K53+K20)</f>
        <v>72.674750000000003</v>
      </c>
      <c r="L83" s="120">
        <f t="shared" si="51"/>
        <v>313.11482999999998</v>
      </c>
      <c r="M83" s="120">
        <f>ABS(M81+M68+M53+M20)</f>
        <v>2221.5913</v>
      </c>
      <c r="N83" s="160"/>
    </row>
  </sheetData>
  <mergeCells count="48">
    <mergeCell ref="A1:N1"/>
    <mergeCell ref="A2:C2"/>
    <mergeCell ref="D2:H2"/>
    <mergeCell ref="I2:K2"/>
    <mergeCell ref="L2:O2"/>
    <mergeCell ref="C83:I83"/>
    <mergeCell ref="C68:I68"/>
    <mergeCell ref="C53:I53"/>
    <mergeCell ref="A54:N54"/>
    <mergeCell ref="L46:L47"/>
    <mergeCell ref="M46:M47"/>
    <mergeCell ref="N46:N47"/>
    <mergeCell ref="G46:G47"/>
    <mergeCell ref="A69:N69"/>
    <mergeCell ref="K46:K47"/>
    <mergeCell ref="B46:B47"/>
    <mergeCell ref="D46:D47"/>
    <mergeCell ref="H46:H47"/>
    <mergeCell ref="E46:E47"/>
    <mergeCell ref="F46:F47"/>
    <mergeCell ref="I46:I47"/>
    <mergeCell ref="A7:N7"/>
    <mergeCell ref="I3:K3"/>
    <mergeCell ref="L3:N3"/>
    <mergeCell ref="A21:N21"/>
    <mergeCell ref="C20:I20"/>
    <mergeCell ref="A4:N4"/>
    <mergeCell ref="F5:H5"/>
    <mergeCell ref="J5:L5"/>
    <mergeCell ref="A3:C3"/>
    <mergeCell ref="D3:H3"/>
    <mergeCell ref="A6:E6"/>
    <mergeCell ref="A46:A47"/>
    <mergeCell ref="N40:N41"/>
    <mergeCell ref="I40:I41"/>
    <mergeCell ref="J40:J41"/>
    <mergeCell ref="K40:K41"/>
    <mergeCell ref="L40:L41"/>
    <mergeCell ref="M40:M41"/>
    <mergeCell ref="D40:D41"/>
    <mergeCell ref="E40:E41"/>
    <mergeCell ref="F40:F41"/>
    <mergeCell ref="G40:G41"/>
    <mergeCell ref="H40:H41"/>
    <mergeCell ref="J46:J47"/>
    <mergeCell ref="C46:C47"/>
    <mergeCell ref="B40:B41"/>
    <mergeCell ref="C40:C41"/>
  </mergeCells>
  <pageMargins left="0.25" right="0.25" top="0.75" bottom="0.60416666666666663" header="0.3" footer="0.3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WhiteSpace="0" view="pageLayout" topLeftCell="A40" workbookViewId="0">
      <selection activeCell="C72" sqref="C72"/>
    </sheetView>
  </sheetViews>
  <sheetFormatPr defaultRowHeight="14.1" customHeight="1" x14ac:dyDescent="0.25"/>
  <cols>
    <col min="1" max="1" width="4.7109375" style="135" customWidth="1"/>
    <col min="2" max="2" width="22.140625" style="135" customWidth="1"/>
    <col min="3" max="3" width="7" style="135" customWidth="1"/>
    <col min="4" max="4" width="8" style="135" customWidth="1"/>
    <col min="5" max="5" width="7.5703125" style="135" customWidth="1"/>
    <col min="6" max="6" width="7.28515625" style="135" customWidth="1"/>
    <col min="7" max="7" width="8.85546875" style="135" customWidth="1"/>
    <col min="8" max="8" width="8.140625" style="135" customWidth="1"/>
    <col min="9" max="9" width="12.85546875" style="135" customWidth="1"/>
    <col min="10" max="10" width="9.140625" style="135" customWidth="1"/>
    <col min="11" max="11" width="9" style="135" customWidth="1"/>
    <col min="12" max="12" width="8.5703125" style="135" customWidth="1"/>
    <col min="13" max="13" width="9.5703125" style="135" customWidth="1"/>
    <col min="14" max="14" width="11.42578125" style="135" customWidth="1"/>
    <col min="15" max="16384" width="9.140625" style="135"/>
  </cols>
  <sheetData>
    <row r="1" spans="1:15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187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124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27" customHeight="1" x14ac:dyDescent="0.25">
      <c r="A8" s="140">
        <v>21</v>
      </c>
      <c r="B8" s="104" t="s">
        <v>207</v>
      </c>
      <c r="C8" s="175">
        <v>200</v>
      </c>
      <c r="D8" s="79"/>
      <c r="E8" s="74"/>
      <c r="F8" s="52"/>
      <c r="G8" s="79"/>
      <c r="H8" s="79"/>
      <c r="I8" s="79"/>
      <c r="J8" s="71">
        <f>SUM(J9:J12)</f>
        <v>7.4489999999999998</v>
      </c>
      <c r="K8" s="71">
        <f>SUM(K9:K12)</f>
        <v>8.5</v>
      </c>
      <c r="L8" s="71">
        <f>SUM(L9:L12)</f>
        <v>26.954000000000001</v>
      </c>
      <c r="M8" s="71">
        <f>SUM(M9:M12)</f>
        <v>215.27999999999997</v>
      </c>
      <c r="N8" s="74">
        <v>3.2</v>
      </c>
    </row>
    <row r="9" spans="1:15" ht="14.1" customHeight="1" x14ac:dyDescent="0.25">
      <c r="A9" s="195"/>
      <c r="B9" s="197" t="s">
        <v>101</v>
      </c>
      <c r="C9" s="195"/>
      <c r="D9" s="197">
        <v>25</v>
      </c>
      <c r="E9" s="197">
        <v>25</v>
      </c>
      <c r="F9" s="197">
        <v>12.3</v>
      </c>
      <c r="G9" s="197">
        <v>6.1</v>
      </c>
      <c r="H9" s="197">
        <v>59.5</v>
      </c>
      <c r="I9" s="197">
        <v>342</v>
      </c>
      <c r="J9" s="199">
        <f t="shared" ref="J9" si="0">ABS(E9/100*F9)</f>
        <v>3.0750000000000002</v>
      </c>
      <c r="K9" s="199">
        <f t="shared" ref="K9" si="1">ABS(E9/100*G9)</f>
        <v>1.5249999999999999</v>
      </c>
      <c r="L9" s="199">
        <f t="shared" ref="L9" si="2">ABS(E9/100*H9)</f>
        <v>14.875</v>
      </c>
      <c r="M9" s="199">
        <f t="shared" ref="M9" si="3">ABS(E9/100*I9)</f>
        <v>85.5</v>
      </c>
      <c r="N9" s="192"/>
    </row>
    <row r="10" spans="1:15" ht="14.1" customHeight="1" x14ac:dyDescent="0.25">
      <c r="A10" s="97"/>
      <c r="B10" s="80" t="s">
        <v>41</v>
      </c>
      <c r="C10" s="97"/>
      <c r="D10" s="80">
        <v>150</v>
      </c>
      <c r="E10" s="80">
        <v>150</v>
      </c>
      <c r="F10" s="82">
        <v>2.9</v>
      </c>
      <c r="G10" s="88">
        <v>3.2</v>
      </c>
      <c r="H10" s="82">
        <v>4.7</v>
      </c>
      <c r="I10" s="88">
        <v>60</v>
      </c>
      <c r="J10" s="88">
        <f t="shared" ref="J10:J12" si="4">ABS(E10/100*F10)</f>
        <v>4.3499999999999996</v>
      </c>
      <c r="K10" s="88">
        <f t="shared" ref="K10:K12" si="5">ABS(E10/100*G10)</f>
        <v>4.8000000000000007</v>
      </c>
      <c r="L10" s="82">
        <f t="shared" ref="L10:L12" si="6">ABS(E10/100*H10)</f>
        <v>7.0500000000000007</v>
      </c>
      <c r="M10" s="88">
        <f t="shared" ref="M10:M12" si="7">ABS(E10/100*I10)</f>
        <v>90</v>
      </c>
      <c r="N10" s="75"/>
    </row>
    <row r="11" spans="1:15" ht="14.1" customHeight="1" x14ac:dyDescent="0.25">
      <c r="A11" s="97"/>
      <c r="B11" s="5" t="s">
        <v>60</v>
      </c>
      <c r="C11" s="97"/>
      <c r="D11" s="80">
        <v>5</v>
      </c>
      <c r="E11" s="80">
        <v>5</v>
      </c>
      <c r="F11" s="88">
        <v>0</v>
      </c>
      <c r="G11" s="88">
        <v>0</v>
      </c>
      <c r="H11" s="88">
        <v>99.8</v>
      </c>
      <c r="I11" s="88">
        <v>399</v>
      </c>
      <c r="J11" s="88">
        <f t="shared" si="4"/>
        <v>0</v>
      </c>
      <c r="K11" s="88">
        <f t="shared" si="5"/>
        <v>0</v>
      </c>
      <c r="L11" s="82">
        <f t="shared" si="6"/>
        <v>4.99</v>
      </c>
      <c r="M11" s="88">
        <f t="shared" si="7"/>
        <v>19.950000000000003</v>
      </c>
      <c r="N11" s="75"/>
    </row>
    <row r="12" spans="1:15" ht="14.1" customHeight="1" x14ac:dyDescent="0.25">
      <c r="A12" s="97"/>
      <c r="B12" s="5" t="s">
        <v>37</v>
      </c>
      <c r="C12" s="97"/>
      <c r="D12" s="80">
        <v>3</v>
      </c>
      <c r="E12" s="80">
        <v>3</v>
      </c>
      <c r="F12" s="99">
        <v>0.8</v>
      </c>
      <c r="G12" s="99">
        <v>72.5</v>
      </c>
      <c r="H12" s="99">
        <v>1.3</v>
      </c>
      <c r="I12" s="8">
        <v>661</v>
      </c>
      <c r="J12" s="88">
        <f t="shared" si="4"/>
        <v>2.4E-2</v>
      </c>
      <c r="K12" s="88">
        <f t="shared" si="5"/>
        <v>2.1749999999999998</v>
      </c>
      <c r="L12" s="82">
        <f t="shared" si="6"/>
        <v>3.9E-2</v>
      </c>
      <c r="M12" s="88">
        <f t="shared" si="7"/>
        <v>19.829999999999998</v>
      </c>
      <c r="N12" s="75"/>
    </row>
    <row r="13" spans="1:15" ht="14.1" customHeight="1" x14ac:dyDescent="0.25">
      <c r="A13" s="96">
        <v>96</v>
      </c>
      <c r="B13" s="76" t="s">
        <v>89</v>
      </c>
      <c r="C13" s="96">
        <v>200</v>
      </c>
      <c r="D13" s="79"/>
      <c r="E13" s="79"/>
      <c r="F13" s="79"/>
      <c r="G13" s="79"/>
      <c r="H13" s="79"/>
      <c r="I13" s="79"/>
      <c r="J13" s="71">
        <f>SUM(J14:J16)</f>
        <v>3.9660000000000002</v>
      </c>
      <c r="K13" s="71">
        <f t="shared" ref="K13:M13" si="8">SUM(K14:K16)</f>
        <v>4.1399999999999997</v>
      </c>
      <c r="L13" s="71">
        <f t="shared" si="8"/>
        <v>20.814</v>
      </c>
      <c r="M13" s="71">
        <f t="shared" si="8"/>
        <v>137.63</v>
      </c>
      <c r="N13" s="74">
        <v>0.9</v>
      </c>
    </row>
    <row r="14" spans="1:15" ht="14.1" customHeight="1" x14ac:dyDescent="0.25">
      <c r="A14" s="73"/>
      <c r="B14" s="75" t="s">
        <v>90</v>
      </c>
      <c r="C14" s="144"/>
      <c r="D14" s="80">
        <v>2</v>
      </c>
      <c r="E14" s="80">
        <v>2</v>
      </c>
      <c r="F14" s="80">
        <v>24.3</v>
      </c>
      <c r="G14" s="80">
        <v>15</v>
      </c>
      <c r="H14" s="80">
        <v>10.199999999999999</v>
      </c>
      <c r="I14" s="80">
        <v>289</v>
      </c>
      <c r="J14" s="88">
        <f>ABS(E14/100*F14)</f>
        <v>0.48600000000000004</v>
      </c>
      <c r="K14" s="88">
        <f>ABS(E14/100*G14)</f>
        <v>0.3</v>
      </c>
      <c r="L14" s="82">
        <f>ABS(E14/100*H14)</f>
        <v>0.20399999999999999</v>
      </c>
      <c r="M14" s="88">
        <f>ABS(E14/100*I14)</f>
        <v>5.78</v>
      </c>
      <c r="N14" s="75"/>
    </row>
    <row r="15" spans="1:15" ht="14.1" customHeight="1" x14ac:dyDescent="0.25">
      <c r="A15" s="73"/>
      <c r="B15" s="75" t="s">
        <v>60</v>
      </c>
      <c r="C15" s="144"/>
      <c r="D15" s="80">
        <v>15</v>
      </c>
      <c r="E15" s="80">
        <v>15</v>
      </c>
      <c r="F15" s="88">
        <v>0</v>
      </c>
      <c r="G15" s="88">
        <v>0</v>
      </c>
      <c r="H15" s="88">
        <v>99.8</v>
      </c>
      <c r="I15" s="88">
        <v>399</v>
      </c>
      <c r="J15" s="88">
        <f t="shared" ref="J15:J16" si="9">ABS(E15/100*F15)</f>
        <v>0</v>
      </c>
      <c r="K15" s="88">
        <f t="shared" ref="K15:K16" si="10">ABS(E15/100*G15)</f>
        <v>0</v>
      </c>
      <c r="L15" s="82">
        <f t="shared" ref="L15:L16" si="11">ABS(E15/100*H15)</f>
        <v>14.969999999999999</v>
      </c>
      <c r="M15" s="88">
        <f t="shared" ref="M15:M16" si="12">ABS(E15/100*I15)</f>
        <v>59.849999999999994</v>
      </c>
      <c r="N15" s="75"/>
    </row>
    <row r="16" spans="1:15" ht="14.1" customHeight="1" x14ac:dyDescent="0.25">
      <c r="A16" s="73"/>
      <c r="B16" s="75" t="s">
        <v>41</v>
      </c>
      <c r="C16" s="144"/>
      <c r="D16" s="80">
        <v>120</v>
      </c>
      <c r="E16" s="80">
        <v>120</v>
      </c>
      <c r="F16" s="8">
        <v>2.9</v>
      </c>
      <c r="G16" s="88">
        <v>3.2</v>
      </c>
      <c r="H16" s="82">
        <v>4.7</v>
      </c>
      <c r="I16" s="88">
        <v>60</v>
      </c>
      <c r="J16" s="88">
        <f t="shared" si="9"/>
        <v>3.48</v>
      </c>
      <c r="K16" s="88">
        <f t="shared" si="10"/>
        <v>3.84</v>
      </c>
      <c r="L16" s="82">
        <f t="shared" si="11"/>
        <v>5.64</v>
      </c>
      <c r="M16" s="88">
        <f t="shared" si="12"/>
        <v>72</v>
      </c>
      <c r="N16" s="75"/>
    </row>
    <row r="17" spans="1:14" ht="14.1" customHeight="1" x14ac:dyDescent="0.2">
      <c r="A17" s="72"/>
      <c r="B17" s="145" t="s">
        <v>91</v>
      </c>
      <c r="C17" s="96"/>
      <c r="D17" s="79"/>
      <c r="E17" s="79"/>
      <c r="F17" s="79"/>
      <c r="G17" s="79"/>
      <c r="H17" s="79"/>
      <c r="I17" s="79"/>
      <c r="J17" s="76">
        <f>SUM(J18:J19)</f>
        <v>3.16</v>
      </c>
      <c r="K17" s="76">
        <f t="shared" ref="K17:M17" si="13">SUM(K18:K19)</f>
        <v>8.2100000000000009</v>
      </c>
      <c r="L17" s="76">
        <f t="shared" si="13"/>
        <v>21.29</v>
      </c>
      <c r="M17" s="76">
        <f t="shared" si="13"/>
        <v>172.10000000000002</v>
      </c>
      <c r="N17" s="74"/>
    </row>
    <row r="18" spans="1:14" ht="14.1" customHeight="1" x14ac:dyDescent="0.25">
      <c r="A18" s="73"/>
      <c r="B18" s="146" t="s">
        <v>71</v>
      </c>
      <c r="C18" s="144">
        <v>40</v>
      </c>
      <c r="D18" s="80">
        <v>40</v>
      </c>
      <c r="E18" s="80">
        <v>40</v>
      </c>
      <c r="F18" s="88">
        <v>7.7</v>
      </c>
      <c r="G18" s="88">
        <v>2.4</v>
      </c>
      <c r="H18" s="88">
        <v>52.9</v>
      </c>
      <c r="I18" s="82">
        <v>265</v>
      </c>
      <c r="J18" s="88">
        <f>ABS(E18/100*F18)</f>
        <v>3.08</v>
      </c>
      <c r="K18" s="88">
        <f>ABS(E18/100*G18)</f>
        <v>0.96</v>
      </c>
      <c r="L18" s="82">
        <f>ABS(E18/100*H18)</f>
        <v>21.16</v>
      </c>
      <c r="M18" s="82">
        <f>ABS(E18/100*I18)</f>
        <v>106</v>
      </c>
      <c r="N18" s="75"/>
    </row>
    <row r="19" spans="1:14" ht="14.1" customHeight="1" x14ac:dyDescent="0.25">
      <c r="A19" s="32"/>
      <c r="B19" s="8" t="s">
        <v>83</v>
      </c>
      <c r="C19" s="147">
        <v>10</v>
      </c>
      <c r="D19" s="149">
        <v>10</v>
      </c>
      <c r="E19" s="149">
        <v>10</v>
      </c>
      <c r="F19" s="99">
        <v>0.8</v>
      </c>
      <c r="G19" s="99">
        <v>72.5</v>
      </c>
      <c r="H19" s="99">
        <v>1.3</v>
      </c>
      <c r="I19" s="8">
        <v>661</v>
      </c>
      <c r="J19" s="99">
        <f>ABS(E19/100*F19)</f>
        <v>8.0000000000000016E-2</v>
      </c>
      <c r="K19" s="99">
        <f>ABS(E19/100*G19)</f>
        <v>7.25</v>
      </c>
      <c r="L19" s="8">
        <f>ABS(E19/100*H19)</f>
        <v>0.13</v>
      </c>
      <c r="M19" s="8">
        <f>ABS(E19/100*I19)</f>
        <v>66.100000000000009</v>
      </c>
      <c r="N19" s="14"/>
    </row>
    <row r="20" spans="1:14" ht="14.1" customHeight="1" x14ac:dyDescent="0.25">
      <c r="A20" s="32"/>
      <c r="B20" s="148" t="s">
        <v>26</v>
      </c>
      <c r="C20" s="700"/>
      <c r="D20" s="701"/>
      <c r="E20" s="701"/>
      <c r="F20" s="701"/>
      <c r="G20" s="701"/>
      <c r="H20" s="701"/>
      <c r="I20" s="702"/>
      <c r="J20" s="148">
        <f>ABS(J17+J13+J8)</f>
        <v>14.574999999999999</v>
      </c>
      <c r="K20" s="148">
        <f t="shared" ref="K20:M20" si="14">ABS(K17+K13+K8)</f>
        <v>20.85</v>
      </c>
      <c r="L20" s="148">
        <f t="shared" si="14"/>
        <v>69.057999999999993</v>
      </c>
      <c r="M20" s="148">
        <f t="shared" si="14"/>
        <v>525.01</v>
      </c>
      <c r="N20" s="160"/>
    </row>
    <row r="21" spans="1:14" ht="14.1" customHeight="1" x14ac:dyDescent="0.25">
      <c r="A21" s="694" t="s">
        <v>30</v>
      </c>
      <c r="B21" s="695"/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6"/>
    </row>
    <row r="22" spans="1:14" ht="23.25" customHeight="1" x14ac:dyDescent="0.25">
      <c r="A22" s="584">
        <v>31</v>
      </c>
      <c r="B22" s="21" t="s">
        <v>241</v>
      </c>
      <c r="C22" s="96">
        <v>250</v>
      </c>
      <c r="D22" s="79"/>
      <c r="E22" s="79"/>
      <c r="F22" s="79"/>
      <c r="G22" s="79"/>
      <c r="H22" s="79"/>
      <c r="I22" s="79"/>
      <c r="J22" s="76">
        <f>SUM(J23:J29)</f>
        <v>2.4550000000000001</v>
      </c>
      <c r="K22" s="76">
        <f>SUM(K23:K29)</f>
        <v>5.9640000000000013</v>
      </c>
      <c r="L22" s="76">
        <f>SUM(L23:L29)</f>
        <v>13.644</v>
      </c>
      <c r="M22" s="76">
        <f>SUM(M23:M29)</f>
        <v>119.02</v>
      </c>
      <c r="N22" s="74">
        <v>23.1</v>
      </c>
    </row>
    <row r="23" spans="1:14" ht="14.1" customHeight="1" x14ac:dyDescent="0.25">
      <c r="A23" s="73"/>
      <c r="B23" s="18" t="s">
        <v>54</v>
      </c>
      <c r="C23" s="97"/>
      <c r="D23" s="80">
        <v>50</v>
      </c>
      <c r="E23" s="80">
        <v>40</v>
      </c>
      <c r="F23" s="537">
        <v>1.8</v>
      </c>
      <c r="G23" s="537">
        <v>0.1</v>
      </c>
      <c r="H23" s="537">
        <v>4.7</v>
      </c>
      <c r="I23" s="535">
        <v>28</v>
      </c>
      <c r="J23" s="556">
        <f t="shared" ref="J23" si="15">ABS(E23/100*F23)</f>
        <v>0.72000000000000008</v>
      </c>
      <c r="K23" s="556">
        <f t="shared" ref="K23" si="16">ABS(E23/100*G23)</f>
        <v>4.0000000000000008E-2</v>
      </c>
      <c r="L23" s="556">
        <f t="shared" ref="L23" si="17">ABS(E23/100*H23)</f>
        <v>1.8800000000000001</v>
      </c>
      <c r="M23" s="556">
        <f t="shared" ref="M23" si="18">ABS(E23/100*I23)</f>
        <v>11.200000000000001</v>
      </c>
      <c r="N23" s="75"/>
    </row>
    <row r="24" spans="1:14" ht="14.1" customHeight="1" x14ac:dyDescent="0.25">
      <c r="A24" s="73"/>
      <c r="B24" s="18" t="s">
        <v>35</v>
      </c>
      <c r="C24" s="97"/>
      <c r="D24" s="80">
        <v>10</v>
      </c>
      <c r="E24" s="80">
        <v>8</v>
      </c>
      <c r="F24" s="88">
        <v>1.4</v>
      </c>
      <c r="G24" s="88">
        <v>0.2</v>
      </c>
      <c r="H24" s="88">
        <v>8.1999999999999993</v>
      </c>
      <c r="I24" s="88">
        <v>41</v>
      </c>
      <c r="J24" s="88">
        <f t="shared" ref="J24:J29" si="19">ABS(E24/100*F24)</f>
        <v>0.11199999999999999</v>
      </c>
      <c r="K24" s="88">
        <f t="shared" ref="K24:K29" si="20">ABS(E24/100*G24)</f>
        <v>1.6E-2</v>
      </c>
      <c r="L24" s="82">
        <f t="shared" ref="L24:L29" si="21">ABS(E24/100*H24)</f>
        <v>0.65599999999999992</v>
      </c>
      <c r="M24" s="88">
        <f t="shared" ref="M24:M29" si="22">ABS(E24/100*I24)</f>
        <v>3.2800000000000002</v>
      </c>
      <c r="N24" s="75"/>
    </row>
    <row r="25" spans="1:14" ht="14.1" customHeight="1" x14ac:dyDescent="0.25">
      <c r="A25" s="73"/>
      <c r="B25" s="18" t="s">
        <v>36</v>
      </c>
      <c r="C25" s="97"/>
      <c r="D25" s="80">
        <v>5</v>
      </c>
      <c r="E25" s="80">
        <v>4</v>
      </c>
      <c r="F25" s="88">
        <v>1.3</v>
      </c>
      <c r="G25" s="88">
        <v>0.1</v>
      </c>
      <c r="H25" s="88">
        <v>6.9</v>
      </c>
      <c r="I25" s="88">
        <v>35</v>
      </c>
      <c r="J25" s="88">
        <f t="shared" si="19"/>
        <v>5.2000000000000005E-2</v>
      </c>
      <c r="K25" s="88">
        <f t="shared" si="20"/>
        <v>4.0000000000000001E-3</v>
      </c>
      <c r="L25" s="82">
        <f t="shared" si="21"/>
        <v>0.27600000000000002</v>
      </c>
      <c r="M25" s="88">
        <f t="shared" si="22"/>
        <v>1.4000000000000001</v>
      </c>
      <c r="N25" s="75"/>
    </row>
    <row r="26" spans="1:14" ht="14.1" customHeight="1" x14ac:dyDescent="0.25">
      <c r="A26" s="73"/>
      <c r="B26" s="18" t="s">
        <v>72</v>
      </c>
      <c r="C26" s="97"/>
      <c r="D26" s="80">
        <v>11</v>
      </c>
      <c r="E26" s="80">
        <v>11</v>
      </c>
      <c r="F26" s="88">
        <v>2.5</v>
      </c>
      <c r="G26" s="88">
        <v>20</v>
      </c>
      <c r="H26" s="88">
        <v>3.4</v>
      </c>
      <c r="I26" s="88">
        <v>206</v>
      </c>
      <c r="J26" s="88">
        <f t="shared" si="19"/>
        <v>0.27500000000000002</v>
      </c>
      <c r="K26" s="88">
        <f t="shared" si="20"/>
        <v>2.2000000000000002</v>
      </c>
      <c r="L26" s="82">
        <f t="shared" si="21"/>
        <v>0.374</v>
      </c>
      <c r="M26" s="88">
        <f t="shared" si="22"/>
        <v>22.66</v>
      </c>
      <c r="N26" s="75"/>
    </row>
    <row r="27" spans="1:14" ht="14.1" customHeight="1" x14ac:dyDescent="0.25">
      <c r="A27" s="75"/>
      <c r="B27" s="18" t="s">
        <v>38</v>
      </c>
      <c r="C27" s="97"/>
      <c r="D27" s="80">
        <v>2</v>
      </c>
      <c r="E27" s="80">
        <v>2</v>
      </c>
      <c r="F27" s="88">
        <v>0</v>
      </c>
      <c r="G27" s="556">
        <v>99.9</v>
      </c>
      <c r="H27" s="88">
        <v>0</v>
      </c>
      <c r="I27" s="82">
        <v>899</v>
      </c>
      <c r="J27" s="88">
        <f t="shared" si="19"/>
        <v>0</v>
      </c>
      <c r="K27" s="88">
        <f t="shared" si="20"/>
        <v>1.9980000000000002</v>
      </c>
      <c r="L27" s="82">
        <f t="shared" si="21"/>
        <v>0</v>
      </c>
      <c r="M27" s="88">
        <f t="shared" si="22"/>
        <v>17.98</v>
      </c>
      <c r="N27" s="75"/>
    </row>
    <row r="28" spans="1:14" ht="14.1" customHeight="1" x14ac:dyDescent="0.25">
      <c r="A28" s="535"/>
      <c r="B28" s="18" t="s">
        <v>34</v>
      </c>
      <c r="C28" s="409"/>
      <c r="D28" s="401">
        <v>85</v>
      </c>
      <c r="E28" s="401">
        <v>64</v>
      </c>
      <c r="F28" s="417">
        <v>2</v>
      </c>
      <c r="G28" s="417">
        <v>0.4</v>
      </c>
      <c r="H28" s="417">
        <v>16.3</v>
      </c>
      <c r="I28" s="414">
        <v>77</v>
      </c>
      <c r="J28" s="417">
        <f t="shared" si="19"/>
        <v>1.28</v>
      </c>
      <c r="K28" s="417">
        <f t="shared" si="20"/>
        <v>0.25600000000000001</v>
      </c>
      <c r="L28" s="417">
        <f t="shared" si="21"/>
        <v>10.432</v>
      </c>
      <c r="M28" s="417">
        <f t="shared" si="22"/>
        <v>49.28</v>
      </c>
      <c r="N28" s="399"/>
    </row>
    <row r="29" spans="1:14" ht="14.1" customHeight="1" x14ac:dyDescent="0.25">
      <c r="A29" s="80"/>
      <c r="B29" s="80" t="s">
        <v>37</v>
      </c>
      <c r="C29" s="97"/>
      <c r="D29" s="80">
        <v>2</v>
      </c>
      <c r="E29" s="80">
        <v>2</v>
      </c>
      <c r="F29" s="99">
        <v>0.8</v>
      </c>
      <c r="G29" s="99">
        <v>72.5</v>
      </c>
      <c r="H29" s="99">
        <v>1.3</v>
      </c>
      <c r="I29" s="8">
        <v>661</v>
      </c>
      <c r="J29" s="88">
        <f t="shared" si="19"/>
        <v>1.6E-2</v>
      </c>
      <c r="K29" s="88">
        <f t="shared" si="20"/>
        <v>1.45</v>
      </c>
      <c r="L29" s="82">
        <f t="shared" si="21"/>
        <v>2.6000000000000002E-2</v>
      </c>
      <c r="M29" s="88">
        <f t="shared" si="22"/>
        <v>13.22</v>
      </c>
      <c r="N29" s="75"/>
    </row>
    <row r="30" spans="1:14" ht="32.25" customHeight="1" x14ac:dyDescent="0.25">
      <c r="A30" s="53">
        <v>67</v>
      </c>
      <c r="B30" s="11" t="s">
        <v>278</v>
      </c>
      <c r="C30" s="194">
        <v>70</v>
      </c>
      <c r="D30" s="196"/>
      <c r="E30" s="196"/>
      <c r="F30" s="196"/>
      <c r="G30" s="196"/>
      <c r="H30" s="196"/>
      <c r="I30" s="196"/>
      <c r="J30" s="193">
        <f>SUM(J31:J38)</f>
        <v>16.332259999999998</v>
      </c>
      <c r="K30" s="193">
        <f>SUM(K31:K38)</f>
        <v>16.369700000000002</v>
      </c>
      <c r="L30" s="193">
        <f>SUM(L31:L38)</f>
        <v>15.40466</v>
      </c>
      <c r="M30" s="193">
        <f>SUM(M31:M38)</f>
        <v>275.39659999999998</v>
      </c>
      <c r="N30" s="191">
        <v>4.0999999999999996</v>
      </c>
    </row>
    <row r="31" spans="1:14" ht="14.1" customHeight="1" x14ac:dyDescent="0.25">
      <c r="A31" s="23"/>
      <c r="B31" s="5" t="s">
        <v>56</v>
      </c>
      <c r="C31" s="190"/>
      <c r="D31" s="192">
        <v>10</v>
      </c>
      <c r="E31" s="197">
        <v>10</v>
      </c>
      <c r="F31" s="199">
        <v>7.7</v>
      </c>
      <c r="G31" s="199">
        <v>3</v>
      </c>
      <c r="H31" s="199">
        <v>50.1</v>
      </c>
      <c r="I31" s="199">
        <v>259</v>
      </c>
      <c r="J31" s="198">
        <f>ABS(E31/100*F31)</f>
        <v>0.77</v>
      </c>
      <c r="K31" s="199">
        <f>ABS(E31/100*G31)</f>
        <v>0.30000000000000004</v>
      </c>
      <c r="L31" s="198">
        <f>ABS(E31/100*H31)</f>
        <v>5.0100000000000007</v>
      </c>
      <c r="M31" s="199">
        <f>ABS(E31/100*I31)</f>
        <v>25.900000000000002</v>
      </c>
      <c r="N31" s="192"/>
    </row>
    <row r="32" spans="1:14" ht="14.1" customHeight="1" x14ac:dyDescent="0.25">
      <c r="A32" s="23"/>
      <c r="B32" s="197" t="s">
        <v>75</v>
      </c>
      <c r="C32" s="195"/>
      <c r="D32" s="197">
        <v>76</v>
      </c>
      <c r="E32" s="192">
        <v>69</v>
      </c>
      <c r="F32" s="199">
        <v>18.600000000000001</v>
      </c>
      <c r="G32" s="199">
        <v>16</v>
      </c>
      <c r="H32" s="198">
        <v>0</v>
      </c>
      <c r="I32" s="199">
        <v>218</v>
      </c>
      <c r="J32" s="198">
        <f t="shared" ref="J32:J34" si="23">ABS(E32/100*F32)</f>
        <v>12.834</v>
      </c>
      <c r="K32" s="199">
        <f t="shared" ref="K32:K34" si="24">ABS(E32/100*G32)</f>
        <v>11.04</v>
      </c>
      <c r="L32" s="198">
        <f t="shared" ref="L32:L34" si="25">ABS(E32/100*H32)</f>
        <v>0</v>
      </c>
      <c r="M32" s="199">
        <f t="shared" ref="M32:M34" si="26">ABS(E32/100*I32)</f>
        <v>150.41999999999999</v>
      </c>
      <c r="N32" s="192"/>
    </row>
    <row r="33" spans="1:14" ht="14.1" customHeight="1" x14ac:dyDescent="0.25">
      <c r="A33" s="23"/>
      <c r="B33" s="197" t="s">
        <v>35</v>
      </c>
      <c r="C33" s="195"/>
      <c r="D33" s="197">
        <v>10</v>
      </c>
      <c r="E33" s="192">
        <v>8</v>
      </c>
      <c r="F33" s="199">
        <v>1.4</v>
      </c>
      <c r="G33" s="199">
        <v>0.2</v>
      </c>
      <c r="H33" s="199">
        <v>8.1999999999999993</v>
      </c>
      <c r="I33" s="199">
        <v>41</v>
      </c>
      <c r="J33" s="198">
        <f t="shared" si="23"/>
        <v>0.11199999999999999</v>
      </c>
      <c r="K33" s="199">
        <f t="shared" si="24"/>
        <v>1.6E-2</v>
      </c>
      <c r="L33" s="198">
        <f t="shared" si="25"/>
        <v>0.65599999999999992</v>
      </c>
      <c r="M33" s="199">
        <f t="shared" si="26"/>
        <v>3.2800000000000002</v>
      </c>
      <c r="N33" s="192"/>
    </row>
    <row r="34" spans="1:14" ht="14.1" customHeight="1" x14ac:dyDescent="0.25">
      <c r="A34" s="195"/>
      <c r="B34" s="197" t="s">
        <v>85</v>
      </c>
      <c r="C34" s="195"/>
      <c r="D34" s="197">
        <v>5</v>
      </c>
      <c r="E34" s="197">
        <v>4.38</v>
      </c>
      <c r="F34" s="192">
        <v>12.7</v>
      </c>
      <c r="G34" s="197">
        <v>11.5</v>
      </c>
      <c r="H34" s="197">
        <v>0.7</v>
      </c>
      <c r="I34" s="197">
        <v>157</v>
      </c>
      <c r="J34" s="198">
        <f t="shared" si="23"/>
        <v>0.55625999999999998</v>
      </c>
      <c r="K34" s="199">
        <f t="shared" si="24"/>
        <v>0.50370000000000004</v>
      </c>
      <c r="L34" s="198">
        <f t="shared" si="25"/>
        <v>3.0659999999999996E-2</v>
      </c>
      <c r="M34" s="199">
        <f t="shared" si="26"/>
        <v>6.8765999999999998</v>
      </c>
      <c r="N34" s="192"/>
    </row>
    <row r="35" spans="1:14" s="200" customFormat="1" ht="14.1" customHeight="1" x14ac:dyDescent="0.25">
      <c r="A35" s="281">
        <v>18</v>
      </c>
      <c r="B35" s="225" t="s">
        <v>279</v>
      </c>
      <c r="C35" s="175">
        <v>50</v>
      </c>
      <c r="D35" s="205"/>
      <c r="E35" s="205"/>
      <c r="F35" s="205"/>
      <c r="G35" s="205"/>
      <c r="H35" s="205"/>
      <c r="I35" s="205"/>
      <c r="J35" s="215">
        <f>SUM(J36:J38)</f>
        <v>1.03</v>
      </c>
      <c r="K35" s="215">
        <f t="shared" ref="K35:M35" si="27">SUM(K36:K38)</f>
        <v>2.2550000000000003</v>
      </c>
      <c r="L35" s="215">
        <f t="shared" si="27"/>
        <v>4.8540000000000001</v>
      </c>
      <c r="M35" s="215">
        <f t="shared" si="27"/>
        <v>44.46</v>
      </c>
      <c r="N35" s="207"/>
    </row>
    <row r="36" spans="1:14" ht="14.1" customHeight="1" x14ac:dyDescent="0.25">
      <c r="A36" s="195"/>
      <c r="B36" s="197" t="s">
        <v>55</v>
      </c>
      <c r="C36" s="195"/>
      <c r="D36" s="197">
        <v>5</v>
      </c>
      <c r="E36" s="197">
        <v>5</v>
      </c>
      <c r="F36" s="197">
        <v>4.8</v>
      </c>
      <c r="G36" s="197">
        <v>0</v>
      </c>
      <c r="H36" s="197">
        <v>19</v>
      </c>
      <c r="I36" s="192">
        <v>102</v>
      </c>
      <c r="J36" s="199">
        <f t="shared" ref="J36:J38" si="28">ABS(E36/100*F36)</f>
        <v>0.24</v>
      </c>
      <c r="K36" s="199">
        <f t="shared" ref="K36:K38" si="29">ABS(E36/100*G36)</f>
        <v>0</v>
      </c>
      <c r="L36" s="198">
        <f t="shared" ref="L36:L38" si="30">ABS(E36/100*H36)</f>
        <v>0.95000000000000007</v>
      </c>
      <c r="M36" s="199">
        <f t="shared" ref="M36:M38" si="31">ABS(E36/100*I36)</f>
        <v>5.1000000000000005</v>
      </c>
      <c r="N36" s="192"/>
    </row>
    <row r="37" spans="1:14" ht="14.1" customHeight="1" x14ac:dyDescent="0.25">
      <c r="A37" s="190"/>
      <c r="B37" s="18" t="s">
        <v>72</v>
      </c>
      <c r="C37" s="195"/>
      <c r="D37" s="197">
        <v>11</v>
      </c>
      <c r="E37" s="197">
        <v>11</v>
      </c>
      <c r="F37" s="199">
        <v>2.5</v>
      </c>
      <c r="G37" s="199">
        <v>20</v>
      </c>
      <c r="H37" s="199">
        <v>3.4</v>
      </c>
      <c r="I37" s="199">
        <v>206</v>
      </c>
      <c r="J37" s="199">
        <f t="shared" si="28"/>
        <v>0.27500000000000002</v>
      </c>
      <c r="K37" s="199">
        <f t="shared" si="29"/>
        <v>2.2000000000000002</v>
      </c>
      <c r="L37" s="199">
        <f t="shared" si="30"/>
        <v>0.374</v>
      </c>
      <c r="M37" s="199">
        <f t="shared" si="31"/>
        <v>22.66</v>
      </c>
      <c r="N37" s="192"/>
    </row>
    <row r="38" spans="1:14" ht="14.1" customHeight="1" x14ac:dyDescent="0.25">
      <c r="A38" s="142"/>
      <c r="B38" s="192" t="s">
        <v>92</v>
      </c>
      <c r="C38" s="144"/>
      <c r="D38" s="197">
        <v>5</v>
      </c>
      <c r="E38" s="192">
        <v>5</v>
      </c>
      <c r="F38" s="192">
        <v>10.3</v>
      </c>
      <c r="G38" s="18">
        <v>1.1000000000000001</v>
      </c>
      <c r="H38" s="192">
        <v>70.599999999999994</v>
      </c>
      <c r="I38" s="197">
        <v>334</v>
      </c>
      <c r="J38" s="199">
        <f t="shared" si="28"/>
        <v>0.51500000000000001</v>
      </c>
      <c r="K38" s="199">
        <f t="shared" si="29"/>
        <v>5.5000000000000007E-2</v>
      </c>
      <c r="L38" s="199">
        <f t="shared" si="30"/>
        <v>3.53</v>
      </c>
      <c r="M38" s="199">
        <f t="shared" si="31"/>
        <v>16.7</v>
      </c>
      <c r="N38" s="192"/>
    </row>
    <row r="39" spans="1:14" ht="14.1" customHeight="1" x14ac:dyDescent="0.25">
      <c r="A39" s="466">
        <v>59</v>
      </c>
      <c r="B39" s="461" t="s">
        <v>40</v>
      </c>
      <c r="C39" s="466">
        <v>150</v>
      </c>
      <c r="D39" s="459"/>
      <c r="E39" s="459"/>
      <c r="F39" s="459"/>
      <c r="G39" s="459"/>
      <c r="H39" s="459"/>
      <c r="I39" s="459"/>
      <c r="J39" s="461">
        <f>SUM(J40:J42)</f>
        <v>4.1900000000000004</v>
      </c>
      <c r="K39" s="461">
        <f>SUM(K40:K42)</f>
        <v>5.7650000000000006</v>
      </c>
      <c r="L39" s="461">
        <f>SUM(L40:L42)</f>
        <v>24.420000000000005</v>
      </c>
      <c r="M39" s="461">
        <f>SUM(M40:M42)</f>
        <v>167</v>
      </c>
      <c r="N39" s="457">
        <v>30.2</v>
      </c>
    </row>
    <row r="40" spans="1:14" ht="14.1" customHeight="1" x14ac:dyDescent="0.25">
      <c r="A40" s="23"/>
      <c r="B40" s="5" t="s">
        <v>34</v>
      </c>
      <c r="C40" s="467"/>
      <c r="D40" s="460">
        <v>180</v>
      </c>
      <c r="E40" s="460">
        <v>135</v>
      </c>
      <c r="F40" s="471">
        <v>2</v>
      </c>
      <c r="G40" s="471">
        <v>0.4</v>
      </c>
      <c r="H40" s="471">
        <v>16.3</v>
      </c>
      <c r="I40" s="471">
        <v>77</v>
      </c>
      <c r="J40" s="471">
        <f t="shared" ref="J40:J42" si="32">ABS(E40/100*F40)</f>
        <v>2.7</v>
      </c>
      <c r="K40" s="471">
        <f t="shared" ref="K40:K42" si="33">ABS(E40/100*G40)</f>
        <v>0.54</v>
      </c>
      <c r="L40" s="471">
        <f t="shared" ref="L40:L42" si="34">ABS(E40/100*H40)</f>
        <v>22.005000000000003</v>
      </c>
      <c r="M40" s="471">
        <f t="shared" ref="M40:M42" si="35">ABS(E40/100*I40)</f>
        <v>103.95</v>
      </c>
      <c r="N40" s="59"/>
    </row>
    <row r="41" spans="1:14" ht="14.1" customHeight="1" x14ac:dyDescent="0.25">
      <c r="A41" s="23"/>
      <c r="B41" s="5" t="s">
        <v>41</v>
      </c>
      <c r="C41" s="469"/>
      <c r="D41" s="458">
        <v>50</v>
      </c>
      <c r="E41" s="458">
        <v>50</v>
      </c>
      <c r="F41" s="20">
        <v>2.9</v>
      </c>
      <c r="G41" s="471">
        <v>3.2</v>
      </c>
      <c r="H41" s="470">
        <v>4.7</v>
      </c>
      <c r="I41" s="471">
        <v>60</v>
      </c>
      <c r="J41" s="471">
        <f t="shared" si="32"/>
        <v>1.45</v>
      </c>
      <c r="K41" s="471">
        <f t="shared" si="33"/>
        <v>1.6</v>
      </c>
      <c r="L41" s="471">
        <f t="shared" si="34"/>
        <v>2.35</v>
      </c>
      <c r="M41" s="471">
        <f t="shared" si="35"/>
        <v>30</v>
      </c>
      <c r="N41" s="470"/>
    </row>
    <row r="42" spans="1:14" ht="14.1" customHeight="1" x14ac:dyDescent="0.25">
      <c r="A42" s="23"/>
      <c r="B42" s="460" t="s">
        <v>37</v>
      </c>
      <c r="C42" s="469"/>
      <c r="D42" s="18">
        <v>5</v>
      </c>
      <c r="E42" s="458">
        <v>5</v>
      </c>
      <c r="F42" s="471">
        <v>0.8</v>
      </c>
      <c r="G42" s="471">
        <v>72.5</v>
      </c>
      <c r="H42" s="471">
        <v>1.3</v>
      </c>
      <c r="I42" s="470">
        <v>661</v>
      </c>
      <c r="J42" s="471">
        <f t="shared" si="32"/>
        <v>4.0000000000000008E-2</v>
      </c>
      <c r="K42" s="471">
        <f t="shared" si="33"/>
        <v>3.625</v>
      </c>
      <c r="L42" s="471">
        <f t="shared" si="34"/>
        <v>6.5000000000000002E-2</v>
      </c>
      <c r="M42" s="471">
        <f t="shared" si="35"/>
        <v>33.050000000000004</v>
      </c>
      <c r="N42" s="470"/>
    </row>
    <row r="43" spans="1:14" ht="28.5" customHeight="1" x14ac:dyDescent="0.25">
      <c r="A43" s="31" t="s">
        <v>195</v>
      </c>
      <c r="B43" s="11" t="s">
        <v>245</v>
      </c>
      <c r="C43" s="546">
        <v>75</v>
      </c>
      <c r="D43" s="536"/>
      <c r="E43" s="534"/>
      <c r="F43" s="536"/>
      <c r="G43" s="536"/>
      <c r="H43" s="534"/>
      <c r="I43" s="534"/>
      <c r="J43" s="538">
        <f>SUM(J44:J47)</f>
        <v>1.4179999999999999</v>
      </c>
      <c r="K43" s="538">
        <f>SUM(K44:K47)</f>
        <v>4.0890000000000004</v>
      </c>
      <c r="L43" s="538">
        <f>SUM(L44:L47)</f>
        <v>4.6269999999999998</v>
      </c>
      <c r="M43" s="538">
        <f>SUM(M44:M47)</f>
        <v>61.92</v>
      </c>
      <c r="N43" s="534">
        <v>21.3</v>
      </c>
    </row>
    <row r="44" spans="1:14" ht="14.1" customHeight="1" x14ac:dyDescent="0.25">
      <c r="A44" s="547"/>
      <c r="B44" s="537" t="s">
        <v>54</v>
      </c>
      <c r="C44" s="547"/>
      <c r="D44" s="537">
        <v>76</v>
      </c>
      <c r="E44" s="537">
        <v>61</v>
      </c>
      <c r="F44" s="556">
        <v>1.8</v>
      </c>
      <c r="G44" s="556">
        <v>0.1</v>
      </c>
      <c r="H44" s="556">
        <v>4.7</v>
      </c>
      <c r="I44" s="556">
        <v>28</v>
      </c>
      <c r="J44" s="556">
        <f t="shared" ref="J44:J47" si="36">ABS(E44/100*F44)</f>
        <v>1.0980000000000001</v>
      </c>
      <c r="K44" s="556">
        <f t="shared" ref="K44:K47" si="37">ABS(E44/100*G44)</f>
        <v>6.0999999999999999E-2</v>
      </c>
      <c r="L44" s="556">
        <f t="shared" ref="L44:L47" si="38">ABS(E44/100*H44)</f>
        <v>2.867</v>
      </c>
      <c r="M44" s="556">
        <f t="shared" ref="M44:M47" si="39">ABS(E44/100*I44)</f>
        <v>17.079999999999998</v>
      </c>
      <c r="N44" s="535"/>
    </row>
    <row r="45" spans="1:14" ht="14.1" customHeight="1" x14ac:dyDescent="0.25">
      <c r="A45" s="547"/>
      <c r="B45" s="5" t="s">
        <v>35</v>
      </c>
      <c r="C45" s="547"/>
      <c r="D45" s="537">
        <v>10</v>
      </c>
      <c r="E45" s="537">
        <v>8</v>
      </c>
      <c r="F45" s="556">
        <v>1.4</v>
      </c>
      <c r="G45" s="556">
        <v>0.2</v>
      </c>
      <c r="H45" s="556">
        <v>8.1999999999999993</v>
      </c>
      <c r="I45" s="556">
        <v>41</v>
      </c>
      <c r="J45" s="556">
        <f t="shared" si="36"/>
        <v>0.11199999999999999</v>
      </c>
      <c r="K45" s="556">
        <f t="shared" si="37"/>
        <v>1.6E-2</v>
      </c>
      <c r="L45" s="556">
        <f t="shared" si="38"/>
        <v>0.65599999999999992</v>
      </c>
      <c r="M45" s="556">
        <f t="shared" si="39"/>
        <v>3.2800000000000002</v>
      </c>
      <c r="N45" s="535"/>
    </row>
    <row r="46" spans="1:14" ht="14.1" customHeight="1" x14ac:dyDescent="0.25">
      <c r="A46" s="547"/>
      <c r="B46" s="5" t="s">
        <v>36</v>
      </c>
      <c r="C46" s="547"/>
      <c r="D46" s="537">
        <v>20</v>
      </c>
      <c r="E46" s="537">
        <v>16</v>
      </c>
      <c r="F46" s="556">
        <v>1.3</v>
      </c>
      <c r="G46" s="556">
        <v>0.1</v>
      </c>
      <c r="H46" s="556">
        <v>6.9</v>
      </c>
      <c r="I46" s="556">
        <v>35</v>
      </c>
      <c r="J46" s="556">
        <f t="shared" si="36"/>
        <v>0.20800000000000002</v>
      </c>
      <c r="K46" s="556">
        <f t="shared" si="37"/>
        <v>1.6E-2</v>
      </c>
      <c r="L46" s="556">
        <f t="shared" si="38"/>
        <v>1.1040000000000001</v>
      </c>
      <c r="M46" s="556">
        <f t="shared" si="39"/>
        <v>5.6000000000000005</v>
      </c>
      <c r="N46" s="535"/>
    </row>
    <row r="47" spans="1:14" ht="14.1" customHeight="1" x14ac:dyDescent="0.25">
      <c r="A47" s="547"/>
      <c r="B47" s="5" t="s">
        <v>38</v>
      </c>
      <c r="C47" s="547"/>
      <c r="D47" s="537">
        <v>4</v>
      </c>
      <c r="E47" s="537">
        <v>4</v>
      </c>
      <c r="F47" s="556">
        <v>0</v>
      </c>
      <c r="G47" s="26">
        <v>99.9</v>
      </c>
      <c r="H47" s="556">
        <v>0</v>
      </c>
      <c r="I47" s="551">
        <v>899</v>
      </c>
      <c r="J47" s="541">
        <f t="shared" si="36"/>
        <v>0</v>
      </c>
      <c r="K47" s="541">
        <f t="shared" si="37"/>
        <v>3.9960000000000004</v>
      </c>
      <c r="L47" s="541">
        <f t="shared" si="38"/>
        <v>0</v>
      </c>
      <c r="M47" s="8">
        <f t="shared" si="39"/>
        <v>35.96</v>
      </c>
      <c r="N47" s="535"/>
    </row>
    <row r="48" spans="1:14" ht="14.1" customHeight="1" x14ac:dyDescent="0.25">
      <c r="A48" s="1">
        <v>100</v>
      </c>
      <c r="B48" s="661" t="s">
        <v>77</v>
      </c>
      <c r="C48" s="641">
        <v>180</v>
      </c>
      <c r="D48" s="673"/>
      <c r="E48" s="673"/>
      <c r="F48" s="680"/>
      <c r="G48" s="673"/>
      <c r="H48" s="673"/>
      <c r="I48" s="673"/>
      <c r="J48" s="704">
        <f>SUM(J50:J52)</f>
        <v>0.28600000000000003</v>
      </c>
      <c r="K48" s="704">
        <f t="shared" ref="K48:M48" si="40">SUM(K50:K52)</f>
        <v>0.20600000000000002</v>
      </c>
      <c r="L48" s="704">
        <f t="shared" si="40"/>
        <v>20.071999999999999</v>
      </c>
      <c r="M48" s="704">
        <f t="shared" si="40"/>
        <v>86.28</v>
      </c>
      <c r="N48" s="673">
        <v>3.08</v>
      </c>
    </row>
    <row r="49" spans="1:14" ht="14.1" customHeight="1" x14ac:dyDescent="0.25">
      <c r="A49" s="4"/>
      <c r="B49" s="662"/>
      <c r="C49" s="642"/>
      <c r="D49" s="674"/>
      <c r="E49" s="674"/>
      <c r="F49" s="681"/>
      <c r="G49" s="674"/>
      <c r="H49" s="674"/>
      <c r="I49" s="674"/>
      <c r="J49" s="705"/>
      <c r="K49" s="705"/>
      <c r="L49" s="705"/>
      <c r="M49" s="705"/>
      <c r="N49" s="674"/>
    </row>
    <row r="50" spans="1:14" ht="14.1" customHeight="1" x14ac:dyDescent="0.25">
      <c r="A50" s="4"/>
      <c r="B50" s="82" t="s">
        <v>78</v>
      </c>
      <c r="C50" s="20"/>
      <c r="D50" s="88">
        <v>54</v>
      </c>
      <c r="E50" s="88">
        <v>49</v>
      </c>
      <c r="F50" s="88">
        <v>0.4</v>
      </c>
      <c r="G50" s="88">
        <v>0.4</v>
      </c>
      <c r="H50" s="88">
        <v>9.8000000000000007</v>
      </c>
      <c r="I50" s="88">
        <v>47</v>
      </c>
      <c r="J50" s="88">
        <f>ABS(E50/100*F50)</f>
        <v>0.19600000000000001</v>
      </c>
      <c r="K50" s="88">
        <f>ABS(E50/100*G50)</f>
        <v>0.19600000000000001</v>
      </c>
      <c r="L50" s="82">
        <f>ABS(E50/100*H50)</f>
        <v>4.8020000000000005</v>
      </c>
      <c r="M50" s="88">
        <f>ABS(E50/100*I50)</f>
        <v>23.03</v>
      </c>
      <c r="N50" s="82"/>
    </row>
    <row r="51" spans="1:14" ht="14.1" customHeight="1" x14ac:dyDescent="0.25">
      <c r="A51" s="4"/>
      <c r="B51" s="82" t="s">
        <v>59</v>
      </c>
      <c r="C51" s="20"/>
      <c r="D51" s="88">
        <v>10</v>
      </c>
      <c r="E51" s="88">
        <v>10</v>
      </c>
      <c r="F51" s="88">
        <v>0.9</v>
      </c>
      <c r="G51" s="88">
        <v>0.1</v>
      </c>
      <c r="H51" s="88">
        <v>3</v>
      </c>
      <c r="I51" s="88">
        <v>34</v>
      </c>
      <c r="J51" s="88">
        <f t="shared" ref="J51:J52" si="41">ABS(E51/100*F51)</f>
        <v>9.0000000000000011E-2</v>
      </c>
      <c r="K51" s="88">
        <f t="shared" ref="K51:K52" si="42">ABS(E51/100*G51)</f>
        <v>1.0000000000000002E-2</v>
      </c>
      <c r="L51" s="82">
        <f t="shared" ref="L51:L52" si="43">ABS(E51/100*H51)</f>
        <v>0.30000000000000004</v>
      </c>
      <c r="M51" s="88">
        <f t="shared" ref="M51:M52" si="44">ABS(E51/100*I51)</f>
        <v>3.4000000000000004</v>
      </c>
      <c r="N51" s="82"/>
    </row>
    <row r="52" spans="1:14" ht="14.1" customHeight="1" x14ac:dyDescent="0.25">
      <c r="A52" s="4"/>
      <c r="B52" s="82" t="s">
        <v>60</v>
      </c>
      <c r="C52" s="20"/>
      <c r="D52" s="88">
        <v>15</v>
      </c>
      <c r="E52" s="88">
        <v>15</v>
      </c>
      <c r="F52" s="88">
        <v>0</v>
      </c>
      <c r="G52" s="88">
        <v>0</v>
      </c>
      <c r="H52" s="88">
        <v>99.8</v>
      </c>
      <c r="I52" s="88">
        <v>399</v>
      </c>
      <c r="J52" s="88">
        <f t="shared" si="41"/>
        <v>0</v>
      </c>
      <c r="K52" s="88">
        <f t="shared" si="42"/>
        <v>0</v>
      </c>
      <c r="L52" s="82">
        <f t="shared" si="43"/>
        <v>14.969999999999999</v>
      </c>
      <c r="M52" s="88">
        <f t="shared" si="44"/>
        <v>59.849999999999994</v>
      </c>
      <c r="N52" s="82"/>
    </row>
    <row r="53" spans="1:14" ht="14.1" customHeight="1" x14ac:dyDescent="0.25">
      <c r="A53" s="4"/>
      <c r="B53" s="8" t="s">
        <v>79</v>
      </c>
      <c r="C53" s="99"/>
      <c r="D53" s="99">
        <v>0.05</v>
      </c>
      <c r="E53" s="99">
        <v>0.05</v>
      </c>
      <c r="F53" s="99"/>
      <c r="G53" s="99"/>
      <c r="H53" s="99"/>
      <c r="I53" s="99"/>
      <c r="J53" s="99"/>
      <c r="K53" s="99"/>
      <c r="L53" s="99"/>
      <c r="M53" s="99"/>
      <c r="N53" s="8"/>
    </row>
    <row r="54" spans="1:14" ht="14.1" customHeight="1" x14ac:dyDescent="0.25">
      <c r="A54" s="54"/>
      <c r="B54" s="95" t="s">
        <v>49</v>
      </c>
      <c r="C54" s="131">
        <v>50</v>
      </c>
      <c r="D54" s="129">
        <v>50</v>
      </c>
      <c r="E54" s="129">
        <v>50</v>
      </c>
      <c r="F54" s="129">
        <v>7.9</v>
      </c>
      <c r="G54" s="109">
        <v>1</v>
      </c>
      <c r="H54" s="109">
        <v>48.3</v>
      </c>
      <c r="I54" s="94">
        <v>235</v>
      </c>
      <c r="J54" s="112">
        <f>ABS(E54/100*F54)</f>
        <v>3.95</v>
      </c>
      <c r="K54" s="112">
        <f>ABS(E54/100*G54)</f>
        <v>0.5</v>
      </c>
      <c r="L54" s="55">
        <f>ABS(E54/100*H54)</f>
        <v>24.15</v>
      </c>
      <c r="M54" s="55">
        <f>ABS(E54/100*I54)</f>
        <v>117.5</v>
      </c>
      <c r="N54" s="54"/>
    </row>
    <row r="55" spans="1:14" ht="14.1" customHeight="1" x14ac:dyDescent="0.25">
      <c r="A55" s="130"/>
      <c r="B55" s="108" t="s">
        <v>50</v>
      </c>
      <c r="C55" s="630"/>
      <c r="D55" s="631"/>
      <c r="E55" s="631"/>
      <c r="F55" s="631"/>
      <c r="G55" s="631"/>
      <c r="H55" s="631"/>
      <c r="I55" s="632"/>
      <c r="J55" s="201">
        <f>SUM(J54+J43+J39+J35+J30+J22+J48)</f>
        <v>29.661259999999999</v>
      </c>
      <c r="K55" s="397">
        <f>SUM(K54+K43+K39+K35+K30+K22+K48)</f>
        <v>35.148700000000005</v>
      </c>
      <c r="L55" s="397">
        <f>SUM(L54+L43+L39+L35+L30+L22+L48)</f>
        <v>107.17166</v>
      </c>
      <c r="M55" s="55">
        <f>SUM(M54+M43+M39+M35+M30+M22+M48)</f>
        <v>871.57659999999987</v>
      </c>
      <c r="N55" s="102"/>
    </row>
    <row r="56" spans="1:14" ht="14.1" customHeight="1" x14ac:dyDescent="0.25">
      <c r="A56" s="713" t="s">
        <v>51</v>
      </c>
      <c r="B56" s="714"/>
      <c r="C56" s="71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</row>
    <row r="57" spans="1:14" ht="23.25" customHeight="1" x14ac:dyDescent="0.25">
      <c r="A57" s="584">
        <v>111</v>
      </c>
      <c r="B57" s="21" t="s">
        <v>237</v>
      </c>
      <c r="C57" s="96">
        <v>110</v>
      </c>
      <c r="D57" s="79"/>
      <c r="E57" s="79"/>
      <c r="F57" s="79"/>
      <c r="G57" s="79"/>
      <c r="H57" s="79"/>
      <c r="I57" s="74"/>
      <c r="J57" s="71">
        <f>SUM(J58:J62)</f>
        <v>20.262420000000002</v>
      </c>
      <c r="K57" s="71">
        <f>SUM(K58:K62)</f>
        <v>11.9529</v>
      </c>
      <c r="L57" s="71">
        <f>SUM(L58:L62)</f>
        <v>18.657219999999999</v>
      </c>
      <c r="M57" s="71">
        <f>SUM(M58:M62)</f>
        <v>267.30219999999997</v>
      </c>
      <c r="N57" s="74">
        <v>2.8</v>
      </c>
    </row>
    <row r="58" spans="1:14" ht="14.1" customHeight="1" x14ac:dyDescent="0.25">
      <c r="A58" s="73"/>
      <c r="B58" s="18" t="s">
        <v>84</v>
      </c>
      <c r="C58" s="97"/>
      <c r="D58" s="80">
        <v>100</v>
      </c>
      <c r="E58" s="80">
        <v>100</v>
      </c>
      <c r="F58" s="75">
        <v>18</v>
      </c>
      <c r="G58" s="75">
        <v>9</v>
      </c>
      <c r="H58" s="75">
        <v>3</v>
      </c>
      <c r="I58" s="75">
        <v>169</v>
      </c>
      <c r="J58" s="88">
        <f>ABS(E58/100*F58)</f>
        <v>18</v>
      </c>
      <c r="K58" s="88">
        <f>ABS(E58/100*G58)</f>
        <v>9</v>
      </c>
      <c r="L58" s="82">
        <f>ABS(E58/100*H58)</f>
        <v>3</v>
      </c>
      <c r="M58" s="88">
        <f>ABS(E58/100*I58)</f>
        <v>169</v>
      </c>
      <c r="N58" s="75"/>
    </row>
    <row r="59" spans="1:14" ht="14.1" customHeight="1" x14ac:dyDescent="0.25">
      <c r="A59" s="73"/>
      <c r="B59" s="18" t="s">
        <v>108</v>
      </c>
      <c r="C59" s="97"/>
      <c r="D59" s="80">
        <v>15</v>
      </c>
      <c r="E59" s="80">
        <v>15</v>
      </c>
      <c r="F59" s="401">
        <v>10.3</v>
      </c>
      <c r="G59" s="401">
        <v>1</v>
      </c>
      <c r="H59" s="401">
        <v>70.599999999999994</v>
      </c>
      <c r="I59" s="401">
        <v>333</v>
      </c>
      <c r="J59" s="417">
        <f>ABS(E59/100*F59)</f>
        <v>1.5450000000000002</v>
      </c>
      <c r="K59" s="417">
        <f>ABS(E59/100*G59)</f>
        <v>0.15</v>
      </c>
      <c r="L59" s="414">
        <f>ABS(E59/100*H59)</f>
        <v>10.589999999999998</v>
      </c>
      <c r="M59" s="417">
        <f>ABS(E59/100*I59)</f>
        <v>49.949999999999996</v>
      </c>
      <c r="N59" s="75"/>
    </row>
    <row r="60" spans="1:14" ht="14.1" customHeight="1" x14ac:dyDescent="0.25">
      <c r="A60" s="73"/>
      <c r="B60" s="18" t="s">
        <v>60</v>
      </c>
      <c r="C60" s="97"/>
      <c r="D60" s="80">
        <v>5</v>
      </c>
      <c r="E60" s="80">
        <v>5</v>
      </c>
      <c r="F60" s="417">
        <v>0</v>
      </c>
      <c r="G60" s="417">
        <v>0</v>
      </c>
      <c r="H60" s="417">
        <v>99.8</v>
      </c>
      <c r="I60" s="417">
        <v>399</v>
      </c>
      <c r="J60" s="417">
        <f t="shared" ref="J60:J62" si="45">ABS(E60/100*F60)</f>
        <v>0</v>
      </c>
      <c r="K60" s="417">
        <f t="shared" ref="K60:K62" si="46">ABS(E60/100*G60)</f>
        <v>0</v>
      </c>
      <c r="L60" s="414">
        <f t="shared" ref="L60:L62" si="47">ABS(E60/100*H60)</f>
        <v>4.99</v>
      </c>
      <c r="M60" s="417">
        <f t="shared" ref="M60:M62" si="48">ABS(E60/100*I60)</f>
        <v>19.950000000000003</v>
      </c>
      <c r="N60" s="75"/>
    </row>
    <row r="61" spans="1:14" ht="14.1" customHeight="1" x14ac:dyDescent="0.25">
      <c r="A61" s="73"/>
      <c r="B61" s="18" t="s">
        <v>85</v>
      </c>
      <c r="C61" s="97"/>
      <c r="D61" s="80">
        <v>6.25</v>
      </c>
      <c r="E61" s="80">
        <v>5.46</v>
      </c>
      <c r="F61" s="75">
        <v>12.7</v>
      </c>
      <c r="G61" s="18">
        <v>11.5</v>
      </c>
      <c r="H61" s="80">
        <v>0.7</v>
      </c>
      <c r="I61" s="80">
        <v>157</v>
      </c>
      <c r="J61" s="88">
        <f t="shared" si="45"/>
        <v>0.69342000000000004</v>
      </c>
      <c r="K61" s="88">
        <f t="shared" si="46"/>
        <v>0.62790000000000001</v>
      </c>
      <c r="L61" s="82">
        <f t="shared" si="47"/>
        <v>3.8219999999999997E-2</v>
      </c>
      <c r="M61" s="88">
        <f t="shared" si="48"/>
        <v>8.5722000000000005</v>
      </c>
      <c r="N61" s="75"/>
    </row>
    <row r="62" spans="1:14" ht="14.1" customHeight="1" x14ac:dyDescent="0.25">
      <c r="A62" s="73"/>
      <c r="B62" s="18" t="s">
        <v>37</v>
      </c>
      <c r="C62" s="97"/>
      <c r="D62" s="80">
        <v>3</v>
      </c>
      <c r="E62" s="80">
        <v>3</v>
      </c>
      <c r="F62" s="88">
        <v>0.8</v>
      </c>
      <c r="G62" s="88">
        <v>72.5</v>
      </c>
      <c r="H62" s="88">
        <v>1.3</v>
      </c>
      <c r="I62" s="88">
        <v>661</v>
      </c>
      <c r="J62" s="88">
        <f t="shared" si="45"/>
        <v>2.4E-2</v>
      </c>
      <c r="K62" s="88">
        <f t="shared" si="46"/>
        <v>2.1749999999999998</v>
      </c>
      <c r="L62" s="82">
        <f t="shared" si="47"/>
        <v>3.9E-2</v>
      </c>
      <c r="M62" s="88">
        <f t="shared" si="48"/>
        <v>19.829999999999998</v>
      </c>
      <c r="N62" s="75"/>
    </row>
    <row r="63" spans="1:14" ht="14.1" customHeight="1" x14ac:dyDescent="0.25">
      <c r="A63" s="31" t="s">
        <v>271</v>
      </c>
      <c r="B63" s="173" t="s">
        <v>198</v>
      </c>
      <c r="C63" s="194">
        <v>100</v>
      </c>
      <c r="D63" s="196"/>
      <c r="E63" s="196"/>
      <c r="F63" s="196"/>
      <c r="G63" s="196"/>
      <c r="H63" s="196"/>
      <c r="I63" s="196"/>
      <c r="J63" s="193">
        <f>SUM(J64:J66)</f>
        <v>2.956</v>
      </c>
      <c r="K63" s="193">
        <f>SUM(K64:K66)</f>
        <v>3.2</v>
      </c>
      <c r="L63" s="193">
        <f>SUM(L64:L66)</f>
        <v>15.360000000000003</v>
      </c>
      <c r="M63" s="193">
        <f>SUM(M64:M66)</f>
        <v>103.4</v>
      </c>
      <c r="N63" s="191">
        <v>8.3000000000000007</v>
      </c>
    </row>
    <row r="64" spans="1:14" ht="14.1" customHeight="1" x14ac:dyDescent="0.25">
      <c r="A64" s="195"/>
      <c r="B64" s="197" t="s">
        <v>41</v>
      </c>
      <c r="C64" s="197"/>
      <c r="D64" s="197">
        <v>100</v>
      </c>
      <c r="E64" s="197">
        <v>100</v>
      </c>
      <c r="F64" s="198">
        <v>2.9</v>
      </c>
      <c r="G64" s="199">
        <v>3.2</v>
      </c>
      <c r="H64" s="198">
        <v>4.7</v>
      </c>
      <c r="I64" s="199">
        <v>60</v>
      </c>
      <c r="J64" s="198">
        <f>ABS(E64/100*F64)</f>
        <v>2.9</v>
      </c>
      <c r="K64" s="28">
        <f>ABS(E64/100*G64)</f>
        <v>3.2</v>
      </c>
      <c r="L64" s="28">
        <f>ABS(E64/100*H64)</f>
        <v>4.7</v>
      </c>
      <c r="M64" s="20">
        <f>ABS(E64/100*I64)</f>
        <v>60</v>
      </c>
      <c r="N64" s="192"/>
    </row>
    <row r="65" spans="1:14" ht="14.1" customHeight="1" x14ac:dyDescent="0.25">
      <c r="A65" s="195"/>
      <c r="B65" s="197" t="s">
        <v>60</v>
      </c>
      <c r="C65" s="195"/>
      <c r="D65" s="197">
        <v>5</v>
      </c>
      <c r="E65" s="197">
        <v>5</v>
      </c>
      <c r="F65" s="199">
        <v>0</v>
      </c>
      <c r="G65" s="199">
        <v>0</v>
      </c>
      <c r="H65" s="199">
        <v>99.8</v>
      </c>
      <c r="I65" s="199">
        <v>399</v>
      </c>
      <c r="J65" s="198">
        <f>ABS(E65/100*F65)</f>
        <v>0</v>
      </c>
      <c r="K65" s="28">
        <f>ABS(E65/100*G65)</f>
        <v>0</v>
      </c>
      <c r="L65" s="28">
        <f>ABS(E65/100*H65)</f>
        <v>4.99</v>
      </c>
      <c r="M65" s="20">
        <f>ABS(E65/100*I65)</f>
        <v>19.950000000000003</v>
      </c>
      <c r="N65" s="192"/>
    </row>
    <row r="66" spans="1:14" ht="14.1" customHeight="1" x14ac:dyDescent="0.25">
      <c r="A66" s="32"/>
      <c r="B66" s="192" t="s">
        <v>88</v>
      </c>
      <c r="C66" s="195"/>
      <c r="D66" s="197">
        <v>7</v>
      </c>
      <c r="E66" s="197">
        <v>7</v>
      </c>
      <c r="F66" s="594">
        <v>0.8</v>
      </c>
      <c r="G66" s="594">
        <v>0</v>
      </c>
      <c r="H66" s="594">
        <v>81</v>
      </c>
      <c r="I66" s="594">
        <v>335</v>
      </c>
      <c r="J66" s="596">
        <f>ABS(E66/100*F66)</f>
        <v>5.6000000000000008E-2</v>
      </c>
      <c r="K66" s="28">
        <f>ABS(E66/100*G66)</f>
        <v>0</v>
      </c>
      <c r="L66" s="28">
        <f>ABS(E66/100*H66)</f>
        <v>5.6700000000000008</v>
      </c>
      <c r="M66" s="20">
        <f>ABS(E66/100*I66)</f>
        <v>23.450000000000003</v>
      </c>
      <c r="N66" s="192"/>
    </row>
    <row r="67" spans="1:14" ht="14.1" customHeight="1" x14ac:dyDescent="0.25">
      <c r="A67" s="621">
        <v>95</v>
      </c>
      <c r="B67" s="619" t="s">
        <v>286</v>
      </c>
      <c r="C67" s="621">
        <v>200</v>
      </c>
      <c r="D67" s="622">
        <v>200</v>
      </c>
      <c r="E67" s="622">
        <v>200</v>
      </c>
      <c r="F67" s="622">
        <v>0.5</v>
      </c>
      <c r="G67" s="622">
        <v>0.1</v>
      </c>
      <c r="H67" s="622">
        <v>10.1</v>
      </c>
      <c r="I67" s="622">
        <v>46</v>
      </c>
      <c r="J67" s="619">
        <v>0.5</v>
      </c>
      <c r="K67" s="619">
        <v>0.1</v>
      </c>
      <c r="L67" s="619">
        <v>10.1</v>
      </c>
      <c r="M67" s="619">
        <v>46</v>
      </c>
      <c r="N67" s="618">
        <v>24</v>
      </c>
    </row>
    <row r="68" spans="1:14" ht="14.1" customHeight="1" x14ac:dyDescent="0.25">
      <c r="A68" s="54"/>
      <c r="B68" s="112" t="s">
        <v>56</v>
      </c>
      <c r="C68" s="54">
        <v>40</v>
      </c>
      <c r="D68" s="94">
        <v>40</v>
      </c>
      <c r="E68" s="94">
        <v>40</v>
      </c>
      <c r="F68" s="94">
        <v>7.7</v>
      </c>
      <c r="G68" s="94">
        <v>3</v>
      </c>
      <c r="H68" s="94">
        <v>50.1</v>
      </c>
      <c r="I68" s="94">
        <v>259</v>
      </c>
      <c r="J68" s="55">
        <f>ABS(E68/100*F68)</f>
        <v>3.08</v>
      </c>
      <c r="K68" s="55">
        <f>ABS(E68/100*G68)</f>
        <v>1.2000000000000002</v>
      </c>
      <c r="L68" s="55">
        <f>ABS(E68/100*H68)</f>
        <v>20.040000000000003</v>
      </c>
      <c r="M68" s="55">
        <f>ABS(E68/100*I68)</f>
        <v>103.60000000000001</v>
      </c>
      <c r="N68" s="94"/>
    </row>
    <row r="69" spans="1:14" ht="24.75" customHeight="1" x14ac:dyDescent="0.25">
      <c r="A69" s="32"/>
      <c r="B69" s="157" t="s">
        <v>61</v>
      </c>
      <c r="C69" s="652"/>
      <c r="D69" s="653"/>
      <c r="E69" s="653"/>
      <c r="F69" s="653"/>
      <c r="G69" s="653"/>
      <c r="H69" s="653"/>
      <c r="I69" s="654"/>
      <c r="J69" s="120">
        <f>ABS(J67+J57+J68+J63)</f>
        <v>26.798420000000004</v>
      </c>
      <c r="K69" s="120">
        <f>ABS(K67+K57+K68+K63)</f>
        <v>16.4529</v>
      </c>
      <c r="L69" s="120">
        <f>ABS(L67+L57+L68+L63)</f>
        <v>64.157219999999995</v>
      </c>
      <c r="M69" s="120">
        <f>ABS(M67+M57+M68+M63)</f>
        <v>520.30219999999997</v>
      </c>
      <c r="N69" s="160"/>
    </row>
    <row r="70" spans="1:14" ht="14.1" customHeight="1" x14ac:dyDescent="0.25">
      <c r="A70" s="690" t="s">
        <v>62</v>
      </c>
      <c r="B70" s="691"/>
      <c r="C70" s="691"/>
      <c r="D70" s="691"/>
      <c r="E70" s="691"/>
      <c r="F70" s="691"/>
      <c r="G70" s="691"/>
      <c r="H70" s="691"/>
      <c r="I70" s="691"/>
      <c r="J70" s="691"/>
      <c r="K70" s="691"/>
      <c r="L70" s="691"/>
      <c r="M70" s="691"/>
      <c r="N70" s="692"/>
    </row>
    <row r="71" spans="1:14" ht="14.1" customHeight="1" x14ac:dyDescent="0.25">
      <c r="A71" s="54">
        <v>105</v>
      </c>
      <c r="B71" s="159" t="s">
        <v>82</v>
      </c>
      <c r="C71" s="158">
        <v>180</v>
      </c>
      <c r="D71" s="139">
        <v>180</v>
      </c>
      <c r="E71" s="139">
        <v>180</v>
      </c>
      <c r="F71" s="129">
        <v>2.8</v>
      </c>
      <c r="G71" s="94">
        <v>4</v>
      </c>
      <c r="H71" s="94">
        <v>4.2</v>
      </c>
      <c r="I71" s="94">
        <v>67</v>
      </c>
      <c r="J71" s="55">
        <f t="shared" ref="J71:J72" si="49">ABS(E71/100*F71)</f>
        <v>5.04</v>
      </c>
      <c r="K71" s="55">
        <f t="shared" ref="K71:K72" si="50">ABS(E71/100*G71)</f>
        <v>7.2</v>
      </c>
      <c r="L71" s="55">
        <f t="shared" ref="L71:L72" si="51">ABS(E71/100*H71)</f>
        <v>7.5600000000000005</v>
      </c>
      <c r="M71" s="55">
        <f t="shared" ref="M71:M72" si="52">ABS(E71/100*I71)</f>
        <v>120.60000000000001</v>
      </c>
      <c r="N71" s="94">
        <v>1.4</v>
      </c>
    </row>
    <row r="72" spans="1:14" ht="14.1" customHeight="1" x14ac:dyDescent="0.25">
      <c r="A72" s="139"/>
      <c r="B72" s="159" t="s">
        <v>64</v>
      </c>
      <c r="C72" s="600">
        <v>75</v>
      </c>
      <c r="D72" s="601">
        <v>75</v>
      </c>
      <c r="E72" s="601">
        <v>75</v>
      </c>
      <c r="F72" s="565">
        <v>0.4</v>
      </c>
      <c r="G72" s="139">
        <v>0.4</v>
      </c>
      <c r="H72" s="139">
        <v>9.8000000000000007</v>
      </c>
      <c r="I72" s="139">
        <v>47</v>
      </c>
      <c r="J72" s="55">
        <f t="shared" si="49"/>
        <v>0.30000000000000004</v>
      </c>
      <c r="K72" s="55">
        <f t="shared" si="50"/>
        <v>0.30000000000000004</v>
      </c>
      <c r="L72" s="55">
        <f t="shared" si="51"/>
        <v>7.3500000000000005</v>
      </c>
      <c r="M72" s="55">
        <f t="shared" si="52"/>
        <v>35.25</v>
      </c>
      <c r="N72" s="139">
        <v>3.75</v>
      </c>
    </row>
    <row r="73" spans="1:14" ht="14.1" customHeight="1" x14ac:dyDescent="0.25">
      <c r="A73" s="139"/>
      <c r="B73" s="159" t="s">
        <v>157</v>
      </c>
      <c r="C73" s="158">
        <v>60</v>
      </c>
      <c r="D73" s="158">
        <v>60</v>
      </c>
      <c r="E73" s="158">
        <v>60</v>
      </c>
      <c r="F73" s="116">
        <v>0.5</v>
      </c>
      <c r="G73" s="139">
        <v>0</v>
      </c>
      <c r="H73" s="139">
        <v>80</v>
      </c>
      <c r="I73" s="139">
        <v>324</v>
      </c>
      <c r="J73" s="55">
        <f>ABS(E73/100*F73)</f>
        <v>0.3</v>
      </c>
      <c r="K73" s="55">
        <f>ABS(E73/100*G73)</f>
        <v>0</v>
      </c>
      <c r="L73" s="55">
        <f>ABS(E73/100*H73)</f>
        <v>48</v>
      </c>
      <c r="M73" s="55">
        <f>ABS(E73/100*I73)</f>
        <v>194.4</v>
      </c>
      <c r="N73" s="139"/>
    </row>
    <row r="74" spans="1:14" ht="14.1" customHeight="1" x14ac:dyDescent="0.25">
      <c r="A74" s="139"/>
      <c r="B74" s="159" t="s">
        <v>65</v>
      </c>
      <c r="C74" s="153"/>
      <c r="D74" s="162"/>
      <c r="E74" s="162"/>
      <c r="F74" s="162"/>
      <c r="G74" s="162"/>
      <c r="H74" s="162"/>
      <c r="I74" s="160"/>
      <c r="J74" s="220">
        <f>SUM(J71:J73)</f>
        <v>5.64</v>
      </c>
      <c r="K74" s="220">
        <f>SUM(K71:K73)</f>
        <v>7.5</v>
      </c>
      <c r="L74" s="220">
        <f>SUM(L71:L73)</f>
        <v>62.91</v>
      </c>
      <c r="M74" s="120">
        <f>SUM(M71:M73)</f>
        <v>350.25</v>
      </c>
      <c r="N74" s="160"/>
    </row>
    <row r="75" spans="1:14" ht="14.1" customHeight="1" x14ac:dyDescent="0.25">
      <c r="A75" s="139"/>
      <c r="B75" s="242" t="s">
        <v>181</v>
      </c>
      <c r="C75" s="158">
        <v>6</v>
      </c>
      <c r="D75" s="139">
        <v>6</v>
      </c>
      <c r="E75" s="139">
        <v>6</v>
      </c>
      <c r="F75" s="158"/>
      <c r="G75" s="158"/>
      <c r="H75" s="158"/>
      <c r="I75" s="119"/>
      <c r="J75" s="120"/>
      <c r="K75" s="120"/>
      <c r="L75" s="120"/>
      <c r="M75" s="159"/>
      <c r="N75" s="139"/>
    </row>
    <row r="76" spans="1:14" ht="14.1" customHeight="1" x14ac:dyDescent="0.25">
      <c r="A76" s="139"/>
      <c r="B76" s="159" t="s">
        <v>66</v>
      </c>
      <c r="C76" s="652"/>
      <c r="D76" s="653"/>
      <c r="E76" s="653"/>
      <c r="F76" s="653"/>
      <c r="G76" s="653"/>
      <c r="H76" s="653"/>
      <c r="I76" s="654"/>
      <c r="J76" s="120">
        <f>ABS(J74+J69+J55+J20)</f>
        <v>76.674679999999995</v>
      </c>
      <c r="K76" s="120">
        <f>ABS(K74+K69+K55+K20)</f>
        <v>79.951600000000013</v>
      </c>
      <c r="L76" s="120">
        <f>ABS(L74+L69+L55+L20)</f>
        <v>303.29687999999999</v>
      </c>
      <c r="M76" s="120">
        <f>ABS(M74+M69+M55+M20)</f>
        <v>2267.1387999999997</v>
      </c>
      <c r="N76" s="160"/>
    </row>
  </sheetData>
  <mergeCells count="34">
    <mergeCell ref="A3:C3"/>
    <mergeCell ref="D3:H3"/>
    <mergeCell ref="A1:N1"/>
    <mergeCell ref="A2:C2"/>
    <mergeCell ref="D2:H2"/>
    <mergeCell ref="I2:K2"/>
    <mergeCell ref="L2:O2"/>
    <mergeCell ref="I3:K3"/>
    <mergeCell ref="L3:N3"/>
    <mergeCell ref="C20:I20"/>
    <mergeCell ref="A21:N21"/>
    <mergeCell ref="H48:H49"/>
    <mergeCell ref="I48:I49"/>
    <mergeCell ref="M48:M49"/>
    <mergeCell ref="N48:N49"/>
    <mergeCell ref="J48:J49"/>
    <mergeCell ref="K48:K49"/>
    <mergeCell ref="A4:N4"/>
    <mergeCell ref="F5:H5"/>
    <mergeCell ref="J5:L5"/>
    <mergeCell ref="A6:E6"/>
    <mergeCell ref="A7:N7"/>
    <mergeCell ref="C76:I76"/>
    <mergeCell ref="A56:N56"/>
    <mergeCell ref="C69:I69"/>
    <mergeCell ref="A70:N70"/>
    <mergeCell ref="L48:L49"/>
    <mergeCell ref="C55:I55"/>
    <mergeCell ref="B48:B49"/>
    <mergeCell ref="C48:C49"/>
    <mergeCell ref="D48:D49"/>
    <mergeCell ref="E48:E49"/>
    <mergeCell ref="F48:F49"/>
    <mergeCell ref="G48:G49"/>
  </mergeCells>
  <pageMargins left="0.25" right="0.25" top="0.16666666666666666" bottom="0.30208333333333331" header="0.3" footer="0.3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Layout" topLeftCell="A46" workbookViewId="0">
      <selection activeCell="E30" sqref="E30"/>
    </sheetView>
  </sheetViews>
  <sheetFormatPr defaultRowHeight="14.1" customHeight="1" x14ac:dyDescent="0.25"/>
  <cols>
    <col min="1" max="1" width="4.7109375" style="135" customWidth="1"/>
    <col min="2" max="2" width="22.140625" style="135" customWidth="1"/>
    <col min="3" max="3" width="7" style="135" customWidth="1"/>
    <col min="4" max="4" width="8" style="135" customWidth="1"/>
    <col min="5" max="5" width="8.85546875" style="135" customWidth="1"/>
    <col min="6" max="6" width="8.7109375" style="135" customWidth="1"/>
    <col min="7" max="7" width="8.140625" style="135" customWidth="1"/>
    <col min="8" max="8" width="7.7109375" style="135" customWidth="1"/>
    <col min="9" max="9" width="12.85546875" style="135" customWidth="1"/>
    <col min="10" max="10" width="8.5703125" style="135" customWidth="1"/>
    <col min="11" max="11" width="8.28515625" style="135" customWidth="1"/>
    <col min="12" max="12" width="8.7109375" style="135" customWidth="1"/>
    <col min="13" max="13" width="9.5703125" style="135" customWidth="1"/>
    <col min="14" max="14" width="12" style="135" customWidth="1"/>
    <col min="15" max="16384" width="9.140625" style="135"/>
  </cols>
  <sheetData>
    <row r="1" spans="1:15" ht="3.75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188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119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24" customHeight="1" x14ac:dyDescent="0.25">
      <c r="A8" s="566" t="s">
        <v>280</v>
      </c>
      <c r="B8" s="104" t="s">
        <v>180</v>
      </c>
      <c r="C8" s="72">
        <v>200</v>
      </c>
      <c r="D8" s="74"/>
      <c r="E8" s="74"/>
      <c r="F8" s="74"/>
      <c r="G8" s="74"/>
      <c r="H8" s="74"/>
      <c r="I8" s="74"/>
      <c r="J8" s="71">
        <f>SUM(J9:J12)</f>
        <v>7.2489999999999997</v>
      </c>
      <c r="K8" s="71">
        <f t="shared" ref="K8:M8" si="0">SUM(K9:K12)</f>
        <v>7.8000000000000007</v>
      </c>
      <c r="L8" s="71">
        <f t="shared" si="0"/>
        <v>28.704000000000001</v>
      </c>
      <c r="M8" s="71">
        <f t="shared" si="0"/>
        <v>215.27999999999997</v>
      </c>
      <c r="N8" s="74">
        <v>0.4</v>
      </c>
    </row>
    <row r="9" spans="1:15" ht="14.1" customHeight="1" x14ac:dyDescent="0.25">
      <c r="A9" s="142"/>
      <c r="B9" s="143" t="s">
        <v>33</v>
      </c>
      <c r="C9" s="73"/>
      <c r="D9" s="75">
        <v>25</v>
      </c>
      <c r="E9" s="75">
        <v>25</v>
      </c>
      <c r="F9" s="75">
        <v>11.5</v>
      </c>
      <c r="G9" s="75">
        <v>3.3</v>
      </c>
      <c r="H9" s="75">
        <v>66.5</v>
      </c>
      <c r="I9" s="75">
        <v>342</v>
      </c>
      <c r="J9" s="88">
        <f>ABS(E9/100*F9)</f>
        <v>2.875</v>
      </c>
      <c r="K9" s="88">
        <f>ABS(E9/100*G9)</f>
        <v>0.82499999999999996</v>
      </c>
      <c r="L9" s="88">
        <f>ABS(E9/100*H9)</f>
        <v>16.625</v>
      </c>
      <c r="M9" s="88">
        <f>ABS(E9/100*I9)</f>
        <v>85.5</v>
      </c>
      <c r="N9" s="75"/>
    </row>
    <row r="10" spans="1:15" ht="14.1" customHeight="1" x14ac:dyDescent="0.25">
      <c r="A10" s="142"/>
      <c r="B10" s="75" t="s">
        <v>41</v>
      </c>
      <c r="C10" s="144"/>
      <c r="D10" s="80">
        <v>150</v>
      </c>
      <c r="E10" s="75">
        <v>150</v>
      </c>
      <c r="F10" s="20">
        <v>2.9</v>
      </c>
      <c r="G10" s="88">
        <v>3.2</v>
      </c>
      <c r="H10" s="82">
        <v>4.7</v>
      </c>
      <c r="I10" s="88">
        <v>60</v>
      </c>
      <c r="J10" s="88">
        <f t="shared" ref="J10:J12" si="1">ABS(E10/100*F10)</f>
        <v>4.3499999999999996</v>
      </c>
      <c r="K10" s="88">
        <f t="shared" ref="K10:K12" si="2">ABS(E10/100*G10)</f>
        <v>4.8000000000000007</v>
      </c>
      <c r="L10" s="88">
        <f t="shared" ref="L10:L12" si="3">ABS(E10/100*H10)</f>
        <v>7.0500000000000007</v>
      </c>
      <c r="M10" s="88">
        <f t="shared" ref="M10:M12" si="4">ABS(E10/100*I10)</f>
        <v>90</v>
      </c>
      <c r="N10" s="75"/>
    </row>
    <row r="11" spans="1:15" ht="14.1" customHeight="1" x14ac:dyDescent="0.25">
      <c r="A11" s="142"/>
      <c r="B11" s="75" t="s">
        <v>60</v>
      </c>
      <c r="C11" s="144"/>
      <c r="D11" s="80">
        <v>5</v>
      </c>
      <c r="E11" s="75">
        <v>5</v>
      </c>
      <c r="F11" s="88">
        <v>0</v>
      </c>
      <c r="G11" s="88">
        <v>0</v>
      </c>
      <c r="H11" s="88">
        <v>99.8</v>
      </c>
      <c r="I11" s="88">
        <v>399</v>
      </c>
      <c r="J11" s="88">
        <f t="shared" si="1"/>
        <v>0</v>
      </c>
      <c r="K11" s="88">
        <f t="shared" si="2"/>
        <v>0</v>
      </c>
      <c r="L11" s="88">
        <f t="shared" si="3"/>
        <v>4.99</v>
      </c>
      <c r="M11" s="88">
        <f t="shared" si="4"/>
        <v>19.950000000000003</v>
      </c>
      <c r="N11" s="75"/>
    </row>
    <row r="12" spans="1:15" ht="14.1" customHeight="1" x14ac:dyDescent="0.25">
      <c r="A12" s="97"/>
      <c r="B12" s="80" t="s">
        <v>37</v>
      </c>
      <c r="C12" s="97"/>
      <c r="D12" s="80">
        <v>3</v>
      </c>
      <c r="E12" s="80">
        <v>3</v>
      </c>
      <c r="F12" s="99">
        <v>0.8</v>
      </c>
      <c r="G12" s="99">
        <v>72.5</v>
      </c>
      <c r="H12" s="99">
        <v>1.3</v>
      </c>
      <c r="I12" s="8">
        <v>661</v>
      </c>
      <c r="J12" s="88">
        <f t="shared" si="1"/>
        <v>2.4E-2</v>
      </c>
      <c r="K12" s="88">
        <f t="shared" si="2"/>
        <v>2.1749999999999998</v>
      </c>
      <c r="L12" s="88">
        <f t="shared" si="3"/>
        <v>3.9E-2</v>
      </c>
      <c r="M12" s="88">
        <f t="shared" si="4"/>
        <v>19.829999999999998</v>
      </c>
      <c r="N12" s="75"/>
    </row>
    <row r="13" spans="1:15" ht="14.1" customHeight="1" x14ac:dyDescent="0.25">
      <c r="A13" s="96">
        <v>98</v>
      </c>
      <c r="B13" s="172" t="s">
        <v>21</v>
      </c>
      <c r="C13" s="85">
        <v>200</v>
      </c>
      <c r="D13" s="81"/>
      <c r="E13" s="81"/>
      <c r="F13" s="88"/>
      <c r="G13" s="82"/>
      <c r="H13" s="82"/>
      <c r="I13" s="82"/>
      <c r="J13" s="83">
        <f>SUM(J14:J16)</f>
        <v>3.48</v>
      </c>
      <c r="K13" s="83">
        <f>SUM(K14:K16)</f>
        <v>3.84</v>
      </c>
      <c r="L13" s="83">
        <f>SUM(L14:L16)</f>
        <v>20.61</v>
      </c>
      <c r="M13" s="125">
        <f>SUM(M14:M16)</f>
        <v>131.85</v>
      </c>
      <c r="N13" s="81">
        <v>0.9</v>
      </c>
    </row>
    <row r="14" spans="1:15" ht="14.1" customHeight="1" x14ac:dyDescent="0.25">
      <c r="A14" s="97"/>
      <c r="B14" s="3" t="s">
        <v>21</v>
      </c>
      <c r="C14" s="86"/>
      <c r="D14" s="82">
        <v>1.7</v>
      </c>
      <c r="E14" s="82">
        <v>1.7</v>
      </c>
      <c r="F14" s="88"/>
      <c r="G14" s="82"/>
      <c r="H14" s="82"/>
      <c r="I14" s="82"/>
      <c r="J14" s="88">
        <f>ABS(E14/100*F14)</f>
        <v>0</v>
      </c>
      <c r="K14" s="88">
        <f>ABS(E14/100*G14)</f>
        <v>0</v>
      </c>
      <c r="L14" s="88">
        <f>ABS(E14/100*H14)</f>
        <v>0</v>
      </c>
      <c r="M14" s="88">
        <f>ABS(E14/100*I14)</f>
        <v>0</v>
      </c>
      <c r="N14" s="82"/>
    </row>
    <row r="15" spans="1:15" ht="14.1" customHeight="1" x14ac:dyDescent="0.25">
      <c r="A15" s="97"/>
      <c r="B15" s="88" t="s">
        <v>41</v>
      </c>
      <c r="C15" s="4"/>
      <c r="D15" s="82">
        <v>120</v>
      </c>
      <c r="E15" s="82">
        <v>120</v>
      </c>
      <c r="F15" s="20">
        <v>2.9</v>
      </c>
      <c r="G15" s="88">
        <v>3.2</v>
      </c>
      <c r="H15" s="82">
        <v>4.7</v>
      </c>
      <c r="I15" s="88">
        <v>60</v>
      </c>
      <c r="J15" s="88">
        <f t="shared" ref="J15:J16" si="5">ABS(E15/100*F15)</f>
        <v>3.48</v>
      </c>
      <c r="K15" s="88">
        <f t="shared" ref="K15:K16" si="6">ABS(E15/100*G15)</f>
        <v>3.84</v>
      </c>
      <c r="L15" s="88">
        <f t="shared" ref="L15:L16" si="7">ABS(E15/100*H15)</f>
        <v>5.64</v>
      </c>
      <c r="M15" s="88">
        <f t="shared" ref="M15:M16" si="8">ABS(E15/100*I15)</f>
        <v>72</v>
      </c>
      <c r="N15" s="82"/>
    </row>
    <row r="16" spans="1:15" ht="14.1" customHeight="1" x14ac:dyDescent="0.25">
      <c r="A16" s="32"/>
      <c r="B16" s="99" t="s">
        <v>60</v>
      </c>
      <c r="C16" s="132"/>
      <c r="D16" s="8">
        <v>15</v>
      </c>
      <c r="E16" s="8">
        <v>15</v>
      </c>
      <c r="F16" s="99">
        <v>0</v>
      </c>
      <c r="G16" s="99">
        <v>0</v>
      </c>
      <c r="H16" s="99">
        <v>99.8</v>
      </c>
      <c r="I16" s="99">
        <v>399</v>
      </c>
      <c r="J16" s="88">
        <f t="shared" si="5"/>
        <v>0</v>
      </c>
      <c r="K16" s="88">
        <f t="shared" si="6"/>
        <v>0</v>
      </c>
      <c r="L16" s="88">
        <f t="shared" si="7"/>
        <v>14.969999999999999</v>
      </c>
      <c r="M16" s="88">
        <f t="shared" si="8"/>
        <v>59.849999999999994</v>
      </c>
      <c r="N16" s="8"/>
    </row>
    <row r="17" spans="1:14" ht="14.1" customHeight="1" x14ac:dyDescent="0.25">
      <c r="A17" s="85">
        <v>110</v>
      </c>
      <c r="B17" s="127" t="s">
        <v>69</v>
      </c>
      <c r="C17" s="128"/>
      <c r="D17" s="81"/>
      <c r="E17" s="81"/>
      <c r="F17" s="87"/>
      <c r="G17" s="81"/>
      <c r="H17" s="81"/>
      <c r="I17" s="81"/>
      <c r="J17" s="83">
        <f>SUM(J18:J20)</f>
        <v>6.29</v>
      </c>
      <c r="K17" s="83">
        <f>SUM(K18:K20)</f>
        <v>11.870000000000001</v>
      </c>
      <c r="L17" s="83">
        <f>SUM(L18:L20)</f>
        <v>16</v>
      </c>
      <c r="M17" s="125">
        <f>SUM(M18:M20)</f>
        <v>197.20000000000002</v>
      </c>
      <c r="N17" s="81"/>
    </row>
    <row r="18" spans="1:14" ht="14.1" customHeight="1" x14ac:dyDescent="0.25">
      <c r="A18" s="86"/>
      <c r="B18" s="88" t="s">
        <v>83</v>
      </c>
      <c r="C18" s="86">
        <v>10</v>
      </c>
      <c r="D18" s="82">
        <v>10</v>
      </c>
      <c r="E18" s="82">
        <v>10</v>
      </c>
      <c r="F18" s="88">
        <v>0.8</v>
      </c>
      <c r="G18" s="88">
        <v>72.5</v>
      </c>
      <c r="H18" s="88">
        <v>1.3</v>
      </c>
      <c r="I18" s="88">
        <v>661</v>
      </c>
      <c r="J18" s="88">
        <f>ABS(E18/100*F18)</f>
        <v>8.0000000000000016E-2</v>
      </c>
      <c r="K18" s="88">
        <f>ABS(E18/100*G18)</f>
        <v>7.25</v>
      </c>
      <c r="L18" s="88">
        <f>ABS(E18/100*H18)</f>
        <v>0.13</v>
      </c>
      <c r="M18" s="88">
        <f>ABS(E18/100*I18)</f>
        <v>66.100000000000009</v>
      </c>
      <c r="N18" s="82"/>
    </row>
    <row r="19" spans="1:14" ht="14.1" customHeight="1" x14ac:dyDescent="0.25">
      <c r="A19" s="86"/>
      <c r="B19" s="88" t="s">
        <v>70</v>
      </c>
      <c r="C19" s="86">
        <v>15</v>
      </c>
      <c r="D19" s="82">
        <v>16</v>
      </c>
      <c r="E19" s="82">
        <v>15</v>
      </c>
      <c r="F19" s="88">
        <v>26</v>
      </c>
      <c r="G19" s="82">
        <v>26</v>
      </c>
      <c r="H19" s="82">
        <v>0</v>
      </c>
      <c r="I19" s="82">
        <v>344</v>
      </c>
      <c r="J19" s="88">
        <f t="shared" ref="J19:J20" si="9">ABS(E19/100*F19)</f>
        <v>3.9</v>
      </c>
      <c r="K19" s="88">
        <f t="shared" ref="K19:K20" si="10">ABS(E19/100*G19)</f>
        <v>3.9</v>
      </c>
      <c r="L19" s="88">
        <f t="shared" ref="L19:L20" si="11">ABS(E19/100*H19)</f>
        <v>0</v>
      </c>
      <c r="M19" s="88">
        <f t="shared" ref="M19:M20" si="12">ABS(E19/100*I19)</f>
        <v>51.6</v>
      </c>
      <c r="N19" s="82"/>
    </row>
    <row r="20" spans="1:14" ht="14.1" customHeight="1" x14ac:dyDescent="0.25">
      <c r="A20" s="86"/>
      <c r="B20" s="99" t="s">
        <v>71</v>
      </c>
      <c r="C20" s="22">
        <v>30</v>
      </c>
      <c r="D20" s="8">
        <v>30</v>
      </c>
      <c r="E20" s="8">
        <v>30</v>
      </c>
      <c r="F20" s="99">
        <v>7.7</v>
      </c>
      <c r="G20" s="8">
        <v>2.4</v>
      </c>
      <c r="H20" s="8">
        <v>52.9</v>
      </c>
      <c r="I20" s="8">
        <v>265</v>
      </c>
      <c r="J20" s="88">
        <f t="shared" si="9"/>
        <v>2.31</v>
      </c>
      <c r="K20" s="88">
        <f t="shared" si="10"/>
        <v>0.72</v>
      </c>
      <c r="L20" s="88">
        <f t="shared" si="11"/>
        <v>15.87</v>
      </c>
      <c r="M20" s="88">
        <f t="shared" si="12"/>
        <v>79.5</v>
      </c>
      <c r="N20" s="8"/>
    </row>
    <row r="21" spans="1:14" ht="14.1" customHeight="1" x14ac:dyDescent="0.25">
      <c r="A21" s="158"/>
      <c r="B21" s="148" t="s">
        <v>26</v>
      </c>
      <c r="C21" s="700"/>
      <c r="D21" s="701"/>
      <c r="E21" s="701"/>
      <c r="F21" s="701"/>
      <c r="G21" s="701"/>
      <c r="H21" s="701"/>
      <c r="I21" s="702"/>
      <c r="J21" s="120">
        <f>ABS(J17+J13+J8)</f>
        <v>17.018999999999998</v>
      </c>
      <c r="K21" s="120">
        <f t="shared" ref="K21:M21" si="13">ABS(K17+K13+K8)</f>
        <v>23.51</v>
      </c>
      <c r="L21" s="120">
        <f t="shared" si="13"/>
        <v>65.313999999999993</v>
      </c>
      <c r="M21" s="120">
        <f t="shared" si="13"/>
        <v>544.32999999999993</v>
      </c>
      <c r="N21" s="160"/>
    </row>
    <row r="22" spans="1:14" ht="14.1" customHeight="1" x14ac:dyDescent="0.25">
      <c r="A22" s="694" t="s">
        <v>30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6"/>
    </row>
    <row r="23" spans="1:14" ht="26.25" customHeight="1" x14ac:dyDescent="0.25">
      <c r="A23" s="37" t="s">
        <v>210</v>
      </c>
      <c r="B23" s="21" t="s">
        <v>249</v>
      </c>
      <c r="C23" s="466">
        <v>250</v>
      </c>
      <c r="D23" s="459"/>
      <c r="E23" s="459"/>
      <c r="F23" s="459"/>
      <c r="G23" s="459"/>
      <c r="H23" s="459"/>
      <c r="I23" s="459"/>
      <c r="J23" s="461">
        <f>SUM(J24:J31)</f>
        <v>2.5170000000000003</v>
      </c>
      <c r="K23" s="461">
        <f>SUM(K24:K31)</f>
        <v>6.9810000000000008</v>
      </c>
      <c r="L23" s="461">
        <f>SUM(L24:L31)</f>
        <v>16.181000000000001</v>
      </c>
      <c r="M23" s="461">
        <f>SUM(M24:M31)</f>
        <v>138.56</v>
      </c>
      <c r="N23" s="457">
        <v>11.8</v>
      </c>
    </row>
    <row r="24" spans="1:14" ht="14.1" customHeight="1" x14ac:dyDescent="0.25">
      <c r="A24" s="469"/>
      <c r="B24" s="17" t="s">
        <v>34</v>
      </c>
      <c r="C24" s="467"/>
      <c r="D24" s="460">
        <v>60</v>
      </c>
      <c r="E24" s="460">
        <v>45</v>
      </c>
      <c r="F24" s="471">
        <v>2</v>
      </c>
      <c r="G24" s="471">
        <v>0.4</v>
      </c>
      <c r="H24" s="471">
        <v>16.3</v>
      </c>
      <c r="I24" s="471">
        <v>77</v>
      </c>
      <c r="J24" s="471">
        <f t="shared" ref="J24:J31" si="14">ABS(E24/100*F24)</f>
        <v>0.9</v>
      </c>
      <c r="K24" s="471">
        <f t="shared" ref="K24:K31" si="15">ABS(E24/100*G24)</f>
        <v>0.18000000000000002</v>
      </c>
      <c r="L24" s="471">
        <f t="shared" ref="L24:L31" si="16">ABS(E24/100*H24)</f>
        <v>7.3350000000000009</v>
      </c>
      <c r="M24" s="471">
        <f t="shared" ref="M24:M31" si="17">ABS(E24/100*I24)</f>
        <v>34.65</v>
      </c>
      <c r="N24" s="458"/>
    </row>
    <row r="25" spans="1:14" ht="14.1" customHeight="1" x14ac:dyDescent="0.25">
      <c r="A25" s="469"/>
      <c r="B25" s="18" t="s">
        <v>106</v>
      </c>
      <c r="C25" s="467"/>
      <c r="D25" s="460">
        <v>10</v>
      </c>
      <c r="E25" s="460">
        <v>10</v>
      </c>
      <c r="F25" s="460">
        <v>9.3000000000000007</v>
      </c>
      <c r="G25" s="460">
        <v>1.1000000000000001</v>
      </c>
      <c r="H25" s="460">
        <v>66.900000000000006</v>
      </c>
      <c r="I25" s="460">
        <v>315</v>
      </c>
      <c r="J25" s="471">
        <f t="shared" si="14"/>
        <v>0.93000000000000016</v>
      </c>
      <c r="K25" s="471">
        <f t="shared" si="15"/>
        <v>0.11000000000000001</v>
      </c>
      <c r="L25" s="471">
        <f t="shared" si="16"/>
        <v>6.6900000000000013</v>
      </c>
      <c r="M25" s="471">
        <f t="shared" si="17"/>
        <v>31.5</v>
      </c>
      <c r="N25" s="458"/>
    </row>
    <row r="26" spans="1:14" ht="14.1" customHeight="1" x14ac:dyDescent="0.25">
      <c r="A26" s="469"/>
      <c r="B26" s="18" t="s">
        <v>35</v>
      </c>
      <c r="C26" s="467"/>
      <c r="D26" s="460">
        <v>10</v>
      </c>
      <c r="E26" s="460">
        <v>8</v>
      </c>
      <c r="F26" s="471">
        <v>1.4</v>
      </c>
      <c r="G26" s="471">
        <v>0.2</v>
      </c>
      <c r="H26" s="471">
        <v>8.1999999999999993</v>
      </c>
      <c r="I26" s="471">
        <v>41</v>
      </c>
      <c r="J26" s="471">
        <f t="shared" si="14"/>
        <v>0.11199999999999999</v>
      </c>
      <c r="K26" s="471">
        <f t="shared" si="15"/>
        <v>1.6E-2</v>
      </c>
      <c r="L26" s="471">
        <f t="shared" si="16"/>
        <v>0.65599999999999992</v>
      </c>
      <c r="M26" s="471">
        <f t="shared" si="17"/>
        <v>3.2800000000000002</v>
      </c>
      <c r="N26" s="458"/>
    </row>
    <row r="27" spans="1:14" ht="14.1" customHeight="1" x14ac:dyDescent="0.25">
      <c r="A27" s="469"/>
      <c r="B27" s="18" t="s">
        <v>36</v>
      </c>
      <c r="C27" s="467"/>
      <c r="D27" s="460">
        <v>15</v>
      </c>
      <c r="E27" s="460">
        <v>12</v>
      </c>
      <c r="F27" s="471">
        <v>1.3</v>
      </c>
      <c r="G27" s="471">
        <v>0.1</v>
      </c>
      <c r="H27" s="471">
        <v>6.9</v>
      </c>
      <c r="I27" s="471">
        <v>35</v>
      </c>
      <c r="J27" s="471">
        <f t="shared" si="14"/>
        <v>0.156</v>
      </c>
      <c r="K27" s="471">
        <f t="shared" si="15"/>
        <v>1.2E-2</v>
      </c>
      <c r="L27" s="471">
        <f t="shared" si="16"/>
        <v>0.82799999999999996</v>
      </c>
      <c r="M27" s="471">
        <f t="shared" si="17"/>
        <v>4.2</v>
      </c>
      <c r="N27" s="458"/>
    </row>
    <row r="28" spans="1:14" ht="14.1" customHeight="1" x14ac:dyDescent="0.25">
      <c r="A28" s="469"/>
      <c r="B28" s="18" t="s">
        <v>103</v>
      </c>
      <c r="C28" s="467"/>
      <c r="D28" s="460">
        <v>20</v>
      </c>
      <c r="E28" s="460">
        <v>16</v>
      </c>
      <c r="F28" s="471">
        <v>0.8</v>
      </c>
      <c r="G28" s="471">
        <v>0.1</v>
      </c>
      <c r="H28" s="471">
        <v>1.7</v>
      </c>
      <c r="I28" s="471">
        <v>13</v>
      </c>
      <c r="J28" s="471">
        <f t="shared" si="14"/>
        <v>0.128</v>
      </c>
      <c r="K28" s="471">
        <f t="shared" si="15"/>
        <v>1.6E-2</v>
      </c>
      <c r="L28" s="471">
        <f t="shared" si="16"/>
        <v>0.27200000000000002</v>
      </c>
      <c r="M28" s="471">
        <f t="shared" si="17"/>
        <v>2.08</v>
      </c>
      <c r="N28" s="458"/>
    </row>
    <row r="29" spans="1:14" ht="14.1" customHeight="1" x14ac:dyDescent="0.25">
      <c r="A29" s="458"/>
      <c r="B29" s="18" t="s">
        <v>72</v>
      </c>
      <c r="C29" s="467"/>
      <c r="D29" s="460">
        <v>11</v>
      </c>
      <c r="E29" s="460">
        <v>11</v>
      </c>
      <c r="F29" s="471">
        <v>2.5</v>
      </c>
      <c r="G29" s="471">
        <v>20</v>
      </c>
      <c r="H29" s="471">
        <v>3.4</v>
      </c>
      <c r="I29" s="470">
        <v>206</v>
      </c>
      <c r="J29" s="471">
        <f t="shared" si="14"/>
        <v>0.27500000000000002</v>
      </c>
      <c r="K29" s="471">
        <f t="shared" si="15"/>
        <v>2.2000000000000002</v>
      </c>
      <c r="L29" s="471">
        <f t="shared" si="16"/>
        <v>0.374</v>
      </c>
      <c r="M29" s="471">
        <f t="shared" si="17"/>
        <v>22.66</v>
      </c>
      <c r="N29" s="458"/>
    </row>
    <row r="30" spans="1:14" ht="14.1" customHeight="1" x14ac:dyDescent="0.25">
      <c r="A30" s="460"/>
      <c r="B30" s="460" t="s">
        <v>38</v>
      </c>
      <c r="C30" s="467"/>
      <c r="D30" s="460">
        <v>3</v>
      </c>
      <c r="E30" s="460">
        <v>3</v>
      </c>
      <c r="F30" s="471">
        <v>0</v>
      </c>
      <c r="G30" s="471">
        <v>99.9</v>
      </c>
      <c r="H30" s="471">
        <v>0</v>
      </c>
      <c r="I30" s="470">
        <v>899</v>
      </c>
      <c r="J30" s="471">
        <f t="shared" si="14"/>
        <v>0</v>
      </c>
      <c r="K30" s="471">
        <f t="shared" si="15"/>
        <v>2.9969999999999999</v>
      </c>
      <c r="L30" s="471">
        <f t="shared" si="16"/>
        <v>0</v>
      </c>
      <c r="M30" s="471">
        <f t="shared" si="17"/>
        <v>26.97</v>
      </c>
      <c r="N30" s="458"/>
    </row>
    <row r="31" spans="1:14" ht="14.1" customHeight="1" x14ac:dyDescent="0.25">
      <c r="A31" s="40"/>
      <c r="B31" s="41" t="s">
        <v>37</v>
      </c>
      <c r="C31" s="474"/>
      <c r="D31" s="472">
        <v>2</v>
      </c>
      <c r="E31" s="472">
        <v>2</v>
      </c>
      <c r="F31" s="463">
        <v>0.8</v>
      </c>
      <c r="G31" s="463">
        <v>72.5</v>
      </c>
      <c r="H31" s="463">
        <v>1.3</v>
      </c>
      <c r="I31" s="8">
        <v>661</v>
      </c>
      <c r="J31" s="471">
        <f t="shared" si="14"/>
        <v>1.6E-2</v>
      </c>
      <c r="K31" s="471">
        <f t="shared" si="15"/>
        <v>1.45</v>
      </c>
      <c r="L31" s="471">
        <f t="shared" si="16"/>
        <v>2.6000000000000002E-2</v>
      </c>
      <c r="M31" s="471">
        <f t="shared" si="17"/>
        <v>13.22</v>
      </c>
      <c r="N31" s="14"/>
    </row>
    <row r="32" spans="1:14" ht="24.75" customHeight="1" x14ac:dyDescent="0.25">
      <c r="A32" s="584">
        <v>41</v>
      </c>
      <c r="B32" s="21" t="s">
        <v>267</v>
      </c>
      <c r="C32" s="96">
        <v>220</v>
      </c>
      <c r="D32" s="79"/>
      <c r="E32" s="79"/>
      <c r="F32" s="79"/>
      <c r="G32" s="79"/>
      <c r="H32" s="79"/>
      <c r="I32" s="74"/>
      <c r="J32" s="71">
        <f>SUM(J33:J39)</f>
        <v>16.289999999999996</v>
      </c>
      <c r="K32" s="71">
        <f>SUM(K33:K39)</f>
        <v>16.677999999999997</v>
      </c>
      <c r="L32" s="71">
        <f>SUM(L33:L39)</f>
        <v>10.256</v>
      </c>
      <c r="M32" s="71">
        <f>SUM(M33:M39)</f>
        <v>258.38</v>
      </c>
      <c r="N32" s="74">
        <v>0.9</v>
      </c>
    </row>
    <row r="33" spans="1:14" ht="14.1" customHeight="1" x14ac:dyDescent="0.25">
      <c r="A33" s="73"/>
      <c r="B33" s="18" t="s">
        <v>75</v>
      </c>
      <c r="C33" s="97"/>
      <c r="D33" s="80">
        <v>76</v>
      </c>
      <c r="E33" s="80">
        <v>69</v>
      </c>
      <c r="F33" s="80">
        <v>18.600000000000001</v>
      </c>
      <c r="G33" s="80">
        <v>16</v>
      </c>
      <c r="H33" s="80">
        <v>0</v>
      </c>
      <c r="I33" s="80">
        <v>218</v>
      </c>
      <c r="J33" s="88">
        <f>ABS(E33/100*F33)</f>
        <v>12.834</v>
      </c>
      <c r="K33" s="88">
        <f>ABS(E33/100*G33)</f>
        <v>11.04</v>
      </c>
      <c r="L33" s="88">
        <f>ABS(E33/100*H33)</f>
        <v>0</v>
      </c>
      <c r="M33" s="88">
        <f>ABS(E33/100*I33)</f>
        <v>150.41999999999999</v>
      </c>
      <c r="N33" s="75"/>
    </row>
    <row r="34" spans="1:14" ht="14.1" customHeight="1" x14ac:dyDescent="0.25">
      <c r="A34" s="73"/>
      <c r="B34" s="18" t="s">
        <v>54</v>
      </c>
      <c r="C34" s="97"/>
      <c r="D34" s="80">
        <v>200</v>
      </c>
      <c r="E34" s="401">
        <v>160</v>
      </c>
      <c r="F34" s="417">
        <v>1.8</v>
      </c>
      <c r="G34" s="417">
        <v>0.1</v>
      </c>
      <c r="H34" s="417">
        <v>4.7</v>
      </c>
      <c r="I34" s="417">
        <v>28</v>
      </c>
      <c r="J34" s="417">
        <f t="shared" ref="J34" si="18">ABS(E34/100*F34)</f>
        <v>2.8800000000000003</v>
      </c>
      <c r="K34" s="417">
        <f t="shared" ref="K34" si="19">ABS(E34/100*G34)</f>
        <v>0.16000000000000003</v>
      </c>
      <c r="L34" s="417">
        <f t="shared" ref="L34" si="20">ABS(E34/100*H34)</f>
        <v>7.5200000000000005</v>
      </c>
      <c r="M34" s="417">
        <f t="shared" ref="M34" si="21">ABS(E34/100*I34)</f>
        <v>44.800000000000004</v>
      </c>
      <c r="N34" s="75"/>
    </row>
    <row r="35" spans="1:14" ht="14.1" customHeight="1" x14ac:dyDescent="0.25">
      <c r="A35" s="73"/>
      <c r="B35" s="18" t="s">
        <v>35</v>
      </c>
      <c r="C35" s="97"/>
      <c r="D35" s="80">
        <v>10</v>
      </c>
      <c r="E35" s="80">
        <v>8</v>
      </c>
      <c r="F35" s="88">
        <v>1.4</v>
      </c>
      <c r="G35" s="88">
        <v>0.2</v>
      </c>
      <c r="H35" s="88">
        <v>8.1999999999999993</v>
      </c>
      <c r="I35" s="88">
        <v>41</v>
      </c>
      <c r="J35" s="88">
        <f t="shared" ref="J35:J39" si="22">ABS(E35/100*F35)</f>
        <v>0.11199999999999999</v>
      </c>
      <c r="K35" s="88">
        <f t="shared" ref="K35:K39" si="23">ABS(E35/100*G35)</f>
        <v>1.6E-2</v>
      </c>
      <c r="L35" s="88">
        <f t="shared" ref="L35:L39" si="24">ABS(E35/100*H35)</f>
        <v>0.65599999999999992</v>
      </c>
      <c r="M35" s="88">
        <f t="shared" ref="M35:M39" si="25">ABS(E35/100*I35)</f>
        <v>3.2800000000000002</v>
      </c>
      <c r="N35" s="75"/>
    </row>
    <row r="36" spans="1:14" ht="14.1" customHeight="1" x14ac:dyDescent="0.25">
      <c r="A36" s="412"/>
      <c r="B36" s="18" t="s">
        <v>55</v>
      </c>
      <c r="C36" s="409"/>
      <c r="D36" s="401">
        <v>5</v>
      </c>
      <c r="E36" s="401">
        <v>5</v>
      </c>
      <c r="F36" s="401">
        <v>4.8</v>
      </c>
      <c r="G36" s="401">
        <v>0</v>
      </c>
      <c r="H36" s="401">
        <v>19</v>
      </c>
      <c r="I36" s="399">
        <v>102</v>
      </c>
      <c r="J36" s="417">
        <f t="shared" si="22"/>
        <v>0.24</v>
      </c>
      <c r="K36" s="417">
        <f t="shared" si="23"/>
        <v>0</v>
      </c>
      <c r="L36" s="417">
        <f t="shared" si="24"/>
        <v>0.95000000000000007</v>
      </c>
      <c r="M36" s="417">
        <f t="shared" si="25"/>
        <v>5.1000000000000005</v>
      </c>
      <c r="N36" s="399"/>
    </row>
    <row r="37" spans="1:14" ht="14.1" customHeight="1" x14ac:dyDescent="0.25">
      <c r="A37" s="73"/>
      <c r="B37" s="18" t="s">
        <v>36</v>
      </c>
      <c r="C37" s="97"/>
      <c r="D37" s="80">
        <v>20</v>
      </c>
      <c r="E37" s="80">
        <v>16</v>
      </c>
      <c r="F37" s="417">
        <v>1.3</v>
      </c>
      <c r="G37" s="417">
        <v>0.1</v>
      </c>
      <c r="H37" s="417">
        <v>6.9</v>
      </c>
      <c r="I37" s="417">
        <v>35</v>
      </c>
      <c r="J37" s="417">
        <f t="shared" si="22"/>
        <v>0.20800000000000002</v>
      </c>
      <c r="K37" s="417">
        <f t="shared" si="23"/>
        <v>1.6E-2</v>
      </c>
      <c r="L37" s="417">
        <f t="shared" si="24"/>
        <v>1.1040000000000001</v>
      </c>
      <c r="M37" s="417">
        <f t="shared" si="25"/>
        <v>5.6000000000000005</v>
      </c>
      <c r="N37" s="75"/>
    </row>
    <row r="38" spans="1:14" ht="14.1" customHeight="1" x14ac:dyDescent="0.25">
      <c r="A38" s="212"/>
      <c r="B38" s="18" t="s">
        <v>199</v>
      </c>
      <c r="C38" s="209"/>
      <c r="D38" s="204">
        <v>2</v>
      </c>
      <c r="E38" s="204">
        <v>2</v>
      </c>
      <c r="F38" s="217">
        <v>0.8</v>
      </c>
      <c r="G38" s="217">
        <v>72.5</v>
      </c>
      <c r="H38" s="217">
        <v>1.3</v>
      </c>
      <c r="I38" s="217">
        <v>661</v>
      </c>
      <c r="J38" s="255">
        <f t="shared" si="22"/>
        <v>1.6E-2</v>
      </c>
      <c r="K38" s="217">
        <f t="shared" si="23"/>
        <v>1.45</v>
      </c>
      <c r="L38" s="214">
        <f t="shared" si="24"/>
        <v>2.6000000000000002E-2</v>
      </c>
      <c r="M38" s="217">
        <f t="shared" si="25"/>
        <v>13.22</v>
      </c>
      <c r="N38" s="203"/>
    </row>
    <row r="39" spans="1:14" ht="14.1" customHeight="1" x14ac:dyDescent="0.25">
      <c r="A39" s="80"/>
      <c r="B39" s="80" t="s">
        <v>38</v>
      </c>
      <c r="C39" s="97"/>
      <c r="D39" s="80">
        <v>4</v>
      </c>
      <c r="E39" s="80">
        <v>4</v>
      </c>
      <c r="F39" s="88">
        <v>0</v>
      </c>
      <c r="G39" s="417">
        <v>99.9</v>
      </c>
      <c r="H39" s="88">
        <v>0</v>
      </c>
      <c r="I39" s="82">
        <v>899</v>
      </c>
      <c r="J39" s="88">
        <f t="shared" si="22"/>
        <v>0</v>
      </c>
      <c r="K39" s="88">
        <f t="shared" si="23"/>
        <v>3.9960000000000004</v>
      </c>
      <c r="L39" s="88">
        <f t="shared" si="24"/>
        <v>0</v>
      </c>
      <c r="M39" s="88">
        <f t="shared" si="25"/>
        <v>35.96</v>
      </c>
      <c r="N39" s="75"/>
    </row>
    <row r="40" spans="1:14" ht="18.75" customHeight="1" x14ac:dyDescent="0.25">
      <c r="A40" s="403"/>
      <c r="B40" s="420" t="s">
        <v>103</v>
      </c>
      <c r="C40" s="403">
        <v>60</v>
      </c>
      <c r="D40" s="426">
        <v>60</v>
      </c>
      <c r="E40" s="426">
        <v>60</v>
      </c>
      <c r="F40" s="418">
        <v>0.8</v>
      </c>
      <c r="G40" s="133">
        <v>0.1</v>
      </c>
      <c r="H40" s="133">
        <v>1.7</v>
      </c>
      <c r="I40" s="418">
        <v>13</v>
      </c>
      <c r="J40" s="397">
        <f>ABS(E40/100*F40)</f>
        <v>0.48</v>
      </c>
      <c r="K40" s="397">
        <f>ABS(E40/100*G40)</f>
        <v>0.06</v>
      </c>
      <c r="L40" s="397">
        <f>ABS(E40/100*H40)</f>
        <v>1.02</v>
      </c>
      <c r="M40" s="55">
        <f>ABS(E40/100*I40)</f>
        <v>7.8</v>
      </c>
      <c r="N40" s="421"/>
    </row>
    <row r="41" spans="1:14" ht="14.1" customHeight="1" x14ac:dyDescent="0.25">
      <c r="A41" s="4">
        <v>99</v>
      </c>
      <c r="B41" s="256" t="s">
        <v>46</v>
      </c>
      <c r="C41" s="4">
        <v>180</v>
      </c>
      <c r="D41" s="88"/>
      <c r="E41" s="88"/>
      <c r="F41" s="257"/>
      <c r="G41" s="257"/>
      <c r="H41" s="257"/>
      <c r="I41" s="257"/>
      <c r="J41" s="258">
        <f>SUM(J42:J44)</f>
        <v>0.23399999999999999</v>
      </c>
      <c r="K41" s="254">
        <f>SUM(K42:K44)</f>
        <v>0</v>
      </c>
      <c r="L41" s="254">
        <f>SUM(L42:L44)</f>
        <v>23.933999999999997</v>
      </c>
      <c r="M41" s="254">
        <f>SUM(M42:M44)</f>
        <v>97.47</v>
      </c>
      <c r="N41" s="82">
        <v>0.85</v>
      </c>
    </row>
    <row r="42" spans="1:14" ht="14.1" customHeight="1" x14ac:dyDescent="0.25">
      <c r="A42" s="4"/>
      <c r="B42" s="88" t="s">
        <v>99</v>
      </c>
      <c r="C42" s="4"/>
      <c r="D42" s="88">
        <v>18</v>
      </c>
      <c r="E42" s="88">
        <v>18</v>
      </c>
      <c r="F42" s="88">
        <v>1.3</v>
      </c>
      <c r="G42" s="88">
        <v>0</v>
      </c>
      <c r="H42" s="88">
        <v>49.8</v>
      </c>
      <c r="I42" s="88">
        <v>209</v>
      </c>
      <c r="J42" s="82">
        <f>ABS(E42/100*F42)</f>
        <v>0.23399999999999999</v>
      </c>
      <c r="K42" s="28">
        <f>ABS(E42/100*G42)</f>
        <v>0</v>
      </c>
      <c r="L42" s="28">
        <f>ABS(E42/100*H42)</f>
        <v>8.9639999999999986</v>
      </c>
      <c r="M42" s="20">
        <f>ABS(E42/100*I42)</f>
        <v>37.619999999999997</v>
      </c>
      <c r="N42" s="82"/>
    </row>
    <row r="43" spans="1:14" ht="14.1" customHeight="1" x14ac:dyDescent="0.25">
      <c r="A43" s="4"/>
      <c r="B43" s="88" t="s">
        <v>47</v>
      </c>
      <c r="C43" s="4"/>
      <c r="D43" s="88">
        <v>15</v>
      </c>
      <c r="E43" s="88">
        <v>15</v>
      </c>
      <c r="F43" s="88">
        <v>0</v>
      </c>
      <c r="G43" s="88">
        <v>0</v>
      </c>
      <c r="H43" s="88">
        <v>99.8</v>
      </c>
      <c r="I43" s="88">
        <v>399</v>
      </c>
      <c r="J43" s="82">
        <f>ABS(E43/100*F43)</f>
        <v>0</v>
      </c>
      <c r="K43" s="28">
        <f>ABS(E43/100*G43)</f>
        <v>0</v>
      </c>
      <c r="L43" s="28">
        <f>ABS(E43/100*H43)</f>
        <v>14.969999999999999</v>
      </c>
      <c r="M43" s="20">
        <f>ABS(E43/100*I43)</f>
        <v>59.849999999999994</v>
      </c>
      <c r="N43" s="82"/>
    </row>
    <row r="44" spans="1:14" ht="14.1" customHeight="1" x14ac:dyDescent="0.25">
      <c r="A44" s="132"/>
      <c r="B44" s="99" t="s">
        <v>48</v>
      </c>
      <c r="C44" s="105"/>
      <c r="D44" s="99">
        <v>0.05</v>
      </c>
      <c r="E44" s="99">
        <v>0.05</v>
      </c>
      <c r="F44" s="99"/>
      <c r="G44" s="105"/>
      <c r="H44" s="105"/>
      <c r="I44" s="105"/>
      <c r="J44" s="8"/>
      <c r="K44" s="106"/>
      <c r="L44" s="106"/>
      <c r="M44" s="100"/>
      <c r="N44" s="29"/>
    </row>
    <row r="45" spans="1:14" ht="14.1" customHeight="1" x14ac:dyDescent="0.25">
      <c r="A45" s="132"/>
      <c r="B45" s="103" t="s">
        <v>120</v>
      </c>
      <c r="C45" s="54">
        <v>50</v>
      </c>
      <c r="D45" s="94">
        <v>50</v>
      </c>
      <c r="E45" s="94">
        <v>50</v>
      </c>
      <c r="F45" s="129">
        <v>7.9</v>
      </c>
      <c r="G45" s="109">
        <v>1</v>
      </c>
      <c r="H45" s="109">
        <v>48.3</v>
      </c>
      <c r="I45" s="94">
        <v>235</v>
      </c>
      <c r="J45" s="95">
        <f>ABS(E45/100*F45)</f>
        <v>3.95</v>
      </c>
      <c r="K45" s="95">
        <f>ABS(E45/100*G45)</f>
        <v>0.5</v>
      </c>
      <c r="L45" s="95">
        <f>ABS(E45/100*H45)</f>
        <v>24.15</v>
      </c>
      <c r="M45" s="103">
        <f>ABS(E45/100*I45)</f>
        <v>117.5</v>
      </c>
      <c r="N45" s="54"/>
    </row>
    <row r="46" spans="1:14" ht="14.1" customHeight="1" x14ac:dyDescent="0.25">
      <c r="A46" s="107"/>
      <c r="B46" s="108" t="s">
        <v>50</v>
      </c>
      <c r="C46" s="630"/>
      <c r="D46" s="631"/>
      <c r="E46" s="631"/>
      <c r="F46" s="631"/>
      <c r="G46" s="631"/>
      <c r="H46" s="631"/>
      <c r="I46" s="632"/>
      <c r="J46" s="95">
        <f>ABS(J45+J41+J40+J32+J23)</f>
        <v>23.470999999999993</v>
      </c>
      <c r="K46" s="95">
        <f>ABS(K45+K41+K40+K32+K23)</f>
        <v>24.218999999999998</v>
      </c>
      <c r="L46" s="95">
        <f>ABS(L45+L41+L40+L32+L23)</f>
        <v>75.540999999999997</v>
      </c>
      <c r="M46" s="95">
        <f>ABS(M45+M41+M40+M32+M23)</f>
        <v>619.71</v>
      </c>
      <c r="N46" s="102"/>
    </row>
    <row r="47" spans="1:14" ht="14.1" customHeight="1" x14ac:dyDescent="0.25">
      <c r="A47" s="694" t="s">
        <v>51</v>
      </c>
      <c r="B47" s="695"/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6"/>
    </row>
    <row r="48" spans="1:14" ht="14.1" customHeight="1" x14ac:dyDescent="0.25">
      <c r="A48" s="72">
        <v>78</v>
      </c>
      <c r="B48" s="19" t="s">
        <v>121</v>
      </c>
      <c r="C48" s="96">
        <v>70</v>
      </c>
      <c r="D48" s="79"/>
      <c r="E48" s="79"/>
      <c r="F48" s="79"/>
      <c r="G48" s="79"/>
      <c r="H48" s="79"/>
      <c r="I48" s="74"/>
      <c r="J48" s="71">
        <f>SUM(J49:J54)</f>
        <v>19.324259999999999</v>
      </c>
      <c r="K48" s="71">
        <f t="shared" ref="K48:M48" si="26">SUM(K49:K54)</f>
        <v>5.4157000000000011</v>
      </c>
      <c r="L48" s="71">
        <f t="shared" si="26"/>
        <v>12.75666</v>
      </c>
      <c r="M48" s="71">
        <f t="shared" si="26"/>
        <v>176.95660000000001</v>
      </c>
      <c r="N48" s="74">
        <v>0.48</v>
      </c>
    </row>
    <row r="49" spans="1:14" ht="14.1" customHeight="1" x14ac:dyDescent="0.25">
      <c r="A49" s="73"/>
      <c r="B49" s="18" t="s">
        <v>122</v>
      </c>
      <c r="C49" s="97"/>
      <c r="D49" s="80">
        <v>133</v>
      </c>
      <c r="E49" s="80">
        <v>98</v>
      </c>
      <c r="F49" s="80">
        <v>17.2</v>
      </c>
      <c r="G49" s="80">
        <v>0.5</v>
      </c>
      <c r="H49" s="537">
        <v>0</v>
      </c>
      <c r="I49" s="537">
        <v>73</v>
      </c>
      <c r="J49" s="556">
        <f>ABS(E49/100*F49)</f>
        <v>16.855999999999998</v>
      </c>
      <c r="K49" s="556">
        <f>ABS(E49/100*G49)</f>
        <v>0.49</v>
      </c>
      <c r="L49" s="551">
        <f>ABS(E49/100*H49)</f>
        <v>0</v>
      </c>
      <c r="M49" s="20">
        <f>ABS(E49/100*I49)</f>
        <v>71.539999999999992</v>
      </c>
      <c r="N49" s="535"/>
    </row>
    <row r="50" spans="1:14" ht="14.1" customHeight="1" x14ac:dyDescent="0.25">
      <c r="A50" s="73"/>
      <c r="B50" s="18" t="s">
        <v>35</v>
      </c>
      <c r="C50" s="97"/>
      <c r="D50" s="80">
        <v>10</v>
      </c>
      <c r="E50" s="80">
        <v>8</v>
      </c>
      <c r="F50" s="88">
        <v>1.4</v>
      </c>
      <c r="G50" s="556">
        <v>0.2</v>
      </c>
      <c r="H50" s="556">
        <v>8.1999999999999993</v>
      </c>
      <c r="I50" s="556">
        <v>41</v>
      </c>
      <c r="J50" s="556">
        <f t="shared" ref="J50:J54" si="27">ABS(E50/100*F50)</f>
        <v>0.11199999999999999</v>
      </c>
      <c r="K50" s="556">
        <f t="shared" ref="K50:K54" si="28">ABS(E50/100*G50)</f>
        <v>1.6E-2</v>
      </c>
      <c r="L50" s="556">
        <f t="shared" ref="L50:L54" si="29">ABS(E50/100*H50)</f>
        <v>0.65599999999999992</v>
      </c>
      <c r="M50" s="556">
        <f t="shared" ref="M50:M54" si="30">ABS(E50/100*I50)</f>
        <v>3.2800000000000002</v>
      </c>
      <c r="N50" s="535"/>
    </row>
    <row r="51" spans="1:14" ht="14.1" customHeight="1" x14ac:dyDescent="0.25">
      <c r="A51" s="73"/>
      <c r="B51" s="18" t="s">
        <v>85</v>
      </c>
      <c r="C51" s="97"/>
      <c r="D51" s="80">
        <v>5</v>
      </c>
      <c r="E51" s="80">
        <v>4.38</v>
      </c>
      <c r="F51" s="537">
        <v>12.7</v>
      </c>
      <c r="G51" s="537">
        <v>11.5</v>
      </c>
      <c r="H51" s="537">
        <v>0.7</v>
      </c>
      <c r="I51" s="537">
        <v>157</v>
      </c>
      <c r="J51" s="556">
        <f t="shared" si="27"/>
        <v>0.55625999999999998</v>
      </c>
      <c r="K51" s="556">
        <f t="shared" si="28"/>
        <v>0.50370000000000004</v>
      </c>
      <c r="L51" s="556">
        <f t="shared" si="29"/>
        <v>3.0659999999999996E-2</v>
      </c>
      <c r="M51" s="556">
        <f t="shared" si="30"/>
        <v>6.8765999999999998</v>
      </c>
      <c r="N51" s="535"/>
    </row>
    <row r="52" spans="1:14" ht="14.1" customHeight="1" x14ac:dyDescent="0.25">
      <c r="A52" s="549"/>
      <c r="B52" s="18" t="s">
        <v>56</v>
      </c>
      <c r="C52" s="547"/>
      <c r="D52" s="537">
        <v>10</v>
      </c>
      <c r="E52" s="537">
        <v>10</v>
      </c>
      <c r="F52" s="556">
        <v>7.7</v>
      </c>
      <c r="G52" s="556">
        <v>3</v>
      </c>
      <c r="H52" s="556">
        <v>50.1</v>
      </c>
      <c r="I52" s="556">
        <v>259</v>
      </c>
      <c r="J52" s="556">
        <f>ABS(E52/100*F52)</f>
        <v>0.77</v>
      </c>
      <c r="K52" s="556">
        <f>ABS(E52/100*G52)</f>
        <v>0.30000000000000004</v>
      </c>
      <c r="L52" s="556">
        <f>ABS(E52/100*H52)</f>
        <v>5.0100000000000007</v>
      </c>
      <c r="M52" s="556">
        <f>ABS(E52/100*I52)</f>
        <v>25.900000000000002</v>
      </c>
      <c r="N52" s="535"/>
    </row>
    <row r="53" spans="1:14" ht="14.1" customHeight="1" x14ac:dyDescent="0.25">
      <c r="A53" s="73"/>
      <c r="B53" s="18" t="s">
        <v>92</v>
      </c>
      <c r="C53" s="97"/>
      <c r="D53" s="80">
        <v>10</v>
      </c>
      <c r="E53" s="80">
        <v>10</v>
      </c>
      <c r="F53" s="537">
        <v>10.3</v>
      </c>
      <c r="G53" s="537">
        <v>1.1000000000000001</v>
      </c>
      <c r="H53" s="537">
        <v>70.599999999999994</v>
      </c>
      <c r="I53" s="537">
        <v>334</v>
      </c>
      <c r="J53" s="556">
        <f t="shared" si="27"/>
        <v>1.03</v>
      </c>
      <c r="K53" s="556">
        <f t="shared" si="28"/>
        <v>0.11000000000000001</v>
      </c>
      <c r="L53" s="556">
        <f t="shared" si="29"/>
        <v>7.06</v>
      </c>
      <c r="M53" s="556">
        <f t="shared" si="30"/>
        <v>33.4</v>
      </c>
      <c r="N53" s="535"/>
    </row>
    <row r="54" spans="1:14" ht="14.1" customHeight="1" x14ac:dyDescent="0.25">
      <c r="A54" s="73"/>
      <c r="B54" s="18" t="s">
        <v>38</v>
      </c>
      <c r="C54" s="97"/>
      <c r="D54" s="80">
        <v>4</v>
      </c>
      <c r="E54" s="80">
        <v>4</v>
      </c>
      <c r="F54" s="556">
        <v>0</v>
      </c>
      <c r="G54" s="26">
        <v>99.9</v>
      </c>
      <c r="H54" s="556">
        <v>0</v>
      </c>
      <c r="I54" s="8">
        <v>899</v>
      </c>
      <c r="J54" s="551">
        <f t="shared" si="27"/>
        <v>0</v>
      </c>
      <c r="K54" s="20">
        <f t="shared" si="28"/>
        <v>3.9960000000000004</v>
      </c>
      <c r="L54" s="541">
        <f t="shared" si="29"/>
        <v>0</v>
      </c>
      <c r="M54" s="541">
        <f t="shared" si="30"/>
        <v>35.96</v>
      </c>
      <c r="N54" s="75"/>
    </row>
    <row r="55" spans="1:14" ht="14.1" customHeight="1" x14ac:dyDescent="0.25">
      <c r="A55" s="96">
        <v>60</v>
      </c>
      <c r="B55" s="173" t="s">
        <v>200</v>
      </c>
      <c r="C55" s="96">
        <v>105</v>
      </c>
      <c r="D55" s="79"/>
      <c r="E55" s="79"/>
      <c r="F55" s="79"/>
      <c r="G55" s="79"/>
      <c r="H55" s="79"/>
      <c r="I55" s="79"/>
      <c r="J55" s="76">
        <f>SUM(J56:J59)</f>
        <v>2.5040000000000004</v>
      </c>
      <c r="K55" s="76">
        <f>SUM(K56:K59)</f>
        <v>3.165</v>
      </c>
      <c r="L55" s="76">
        <f>SUM(L56:L59)</f>
        <v>14.23</v>
      </c>
      <c r="M55" s="76">
        <f>SUM(M56:M59)</f>
        <v>95.75</v>
      </c>
      <c r="N55" s="74">
        <v>0.2</v>
      </c>
    </row>
    <row r="56" spans="1:14" ht="14.1" customHeight="1" x14ac:dyDescent="0.25">
      <c r="A56" s="80"/>
      <c r="B56" s="80" t="s">
        <v>201</v>
      </c>
      <c r="C56" s="97"/>
      <c r="D56" s="80">
        <v>170</v>
      </c>
      <c r="E56" s="80">
        <v>136</v>
      </c>
      <c r="F56" s="88">
        <v>1.5</v>
      </c>
      <c r="G56" s="88">
        <v>0.1</v>
      </c>
      <c r="H56" s="88">
        <v>8.8000000000000007</v>
      </c>
      <c r="I56" s="88">
        <v>42</v>
      </c>
      <c r="J56" s="82">
        <f>ABS(E56/100*F56)</f>
        <v>2.04</v>
      </c>
      <c r="K56" s="28">
        <f>ABS(E56/100*G56)</f>
        <v>0.13600000000000001</v>
      </c>
      <c r="L56" s="28">
        <f>ABS(E56/100*H56)</f>
        <v>11.968000000000002</v>
      </c>
      <c r="M56" s="20">
        <f>ABS(E56/100*I56)</f>
        <v>57.120000000000005</v>
      </c>
      <c r="N56" s="75"/>
    </row>
    <row r="57" spans="1:14" ht="14.1" customHeight="1" x14ac:dyDescent="0.25">
      <c r="A57" s="209"/>
      <c r="B57" s="204" t="s">
        <v>55</v>
      </c>
      <c r="C57" s="209"/>
      <c r="D57" s="204">
        <v>5</v>
      </c>
      <c r="E57" s="204">
        <v>5</v>
      </c>
      <c r="F57" s="204">
        <v>4.8</v>
      </c>
      <c r="G57" s="204">
        <v>0</v>
      </c>
      <c r="H57" s="204">
        <v>19</v>
      </c>
      <c r="I57" s="203">
        <v>102</v>
      </c>
      <c r="J57" s="217">
        <f t="shared" ref="J57" si="31">ABS(E57/100*F57)</f>
        <v>0.24</v>
      </c>
      <c r="K57" s="217">
        <f t="shared" ref="K57" si="32">ABS(E57/100*G57)</f>
        <v>0</v>
      </c>
      <c r="L57" s="214">
        <f t="shared" ref="L57" si="33">ABS(E57/100*H57)</f>
        <v>0.95000000000000007</v>
      </c>
      <c r="M57" s="217">
        <f t="shared" ref="M57" si="34">ABS(E57/100*I57)</f>
        <v>5.1000000000000005</v>
      </c>
      <c r="N57" s="203"/>
    </row>
    <row r="58" spans="1:14" ht="14.1" customHeight="1" x14ac:dyDescent="0.25">
      <c r="A58" s="209"/>
      <c r="B58" s="204" t="s">
        <v>35</v>
      </c>
      <c r="C58" s="209"/>
      <c r="D58" s="204">
        <v>20</v>
      </c>
      <c r="E58" s="204">
        <v>16</v>
      </c>
      <c r="F58" s="217">
        <v>1.4</v>
      </c>
      <c r="G58" s="217">
        <v>0.2</v>
      </c>
      <c r="H58" s="217">
        <v>8.1999999999999993</v>
      </c>
      <c r="I58" s="217">
        <v>41</v>
      </c>
      <c r="J58" s="214">
        <f t="shared" ref="J58" si="35">ABS(E58/100*F58)</f>
        <v>0.22399999999999998</v>
      </c>
      <c r="K58" s="28">
        <f t="shared" ref="K58" si="36">ABS(E58/100*G58)</f>
        <v>3.2000000000000001E-2</v>
      </c>
      <c r="L58" s="28">
        <f t="shared" ref="L58" si="37">ABS(E58/100*H58)</f>
        <v>1.3119999999999998</v>
      </c>
      <c r="M58" s="20">
        <f t="shared" ref="M58" si="38">ABS(E58/100*I58)</f>
        <v>6.5600000000000005</v>
      </c>
      <c r="N58" s="203"/>
    </row>
    <row r="59" spans="1:14" ht="14.1" customHeight="1" x14ac:dyDescent="0.25">
      <c r="A59" s="97"/>
      <c r="B59" s="80" t="s">
        <v>38</v>
      </c>
      <c r="C59" s="97"/>
      <c r="D59" s="80">
        <v>3</v>
      </c>
      <c r="E59" s="80">
        <v>3</v>
      </c>
      <c r="F59" s="217">
        <v>0</v>
      </c>
      <c r="G59" s="26">
        <v>99.9</v>
      </c>
      <c r="H59" s="217">
        <v>0</v>
      </c>
      <c r="I59" s="214">
        <v>899</v>
      </c>
      <c r="J59" s="217">
        <f t="shared" ref="J59" si="39">ABS(E59/100*F59)</f>
        <v>0</v>
      </c>
      <c r="K59" s="217">
        <f t="shared" ref="K59" si="40">ABS(E59/100*G59)</f>
        <v>2.9969999999999999</v>
      </c>
      <c r="L59" s="217">
        <f t="shared" ref="L59" si="41">ABS(E59/100*H59)</f>
        <v>0</v>
      </c>
      <c r="M59" s="217">
        <f t="shared" ref="M59" si="42">ABS(E59/100*I59)</f>
        <v>26.97</v>
      </c>
      <c r="N59" s="75"/>
    </row>
    <row r="60" spans="1:14" ht="14.1" customHeight="1" x14ac:dyDescent="0.25">
      <c r="A60" s="85">
        <v>101</v>
      </c>
      <c r="B60" s="125" t="s">
        <v>110</v>
      </c>
      <c r="C60" s="85">
        <v>200</v>
      </c>
      <c r="D60" s="81"/>
      <c r="E60" s="81"/>
      <c r="F60" s="87"/>
      <c r="G60" s="81"/>
      <c r="H60" s="81"/>
      <c r="I60" s="81"/>
      <c r="J60" s="83">
        <f>SUM(J61:J62)</f>
        <v>0</v>
      </c>
      <c r="K60" s="83">
        <f t="shared" ref="K60:M60" si="43">SUM(K61:K62)</f>
        <v>0</v>
      </c>
      <c r="L60" s="83">
        <f t="shared" si="43"/>
        <v>14.969999999999999</v>
      </c>
      <c r="M60" s="83">
        <f t="shared" si="43"/>
        <v>59.849999999999994</v>
      </c>
      <c r="N60" s="81">
        <v>0.06</v>
      </c>
    </row>
    <row r="61" spans="1:14" ht="14.1" customHeight="1" x14ac:dyDescent="0.25">
      <c r="A61" s="86"/>
      <c r="B61" s="88" t="s">
        <v>58</v>
      </c>
      <c r="C61" s="86"/>
      <c r="D61" s="82">
        <v>0.6</v>
      </c>
      <c r="E61" s="82">
        <v>0.6</v>
      </c>
      <c r="F61" s="88"/>
      <c r="G61" s="82"/>
      <c r="H61" s="82"/>
      <c r="I61" s="82"/>
      <c r="J61" s="82"/>
      <c r="K61" s="82"/>
      <c r="L61" s="82"/>
      <c r="M61" s="88"/>
      <c r="N61" s="82"/>
    </row>
    <row r="62" spans="1:14" ht="14.1" customHeight="1" x14ac:dyDescent="0.25">
      <c r="A62" s="22"/>
      <c r="B62" s="99" t="s">
        <v>60</v>
      </c>
      <c r="C62" s="22"/>
      <c r="D62" s="8">
        <v>15</v>
      </c>
      <c r="E62" s="8">
        <v>15</v>
      </c>
      <c r="F62" s="29">
        <v>0</v>
      </c>
      <c r="G62" s="30">
        <v>0</v>
      </c>
      <c r="H62" s="99">
        <v>99.8</v>
      </c>
      <c r="I62" s="99">
        <v>399</v>
      </c>
      <c r="J62" s="99">
        <f>ABS(E62/100*F62)</f>
        <v>0</v>
      </c>
      <c r="K62" s="99">
        <f>ABS(E62/100*G62)</f>
        <v>0</v>
      </c>
      <c r="L62" s="99">
        <f>ABS(E62/100*H62)</f>
        <v>14.969999999999999</v>
      </c>
      <c r="M62" s="99">
        <f>ABS(E62/100*I62)</f>
        <v>59.849999999999994</v>
      </c>
      <c r="N62" s="8"/>
    </row>
    <row r="63" spans="1:14" ht="14.1" customHeight="1" x14ac:dyDescent="0.25">
      <c r="A63" s="54"/>
      <c r="B63" s="112" t="s">
        <v>56</v>
      </c>
      <c r="C63" s="54">
        <v>20</v>
      </c>
      <c r="D63" s="94">
        <v>20</v>
      </c>
      <c r="E63" s="94">
        <v>20</v>
      </c>
      <c r="F63" s="94">
        <v>7.7</v>
      </c>
      <c r="G63" s="94">
        <v>3</v>
      </c>
      <c r="H63" s="94">
        <v>50.1</v>
      </c>
      <c r="I63" s="94">
        <v>259</v>
      </c>
      <c r="J63" s="55">
        <f>ABS(E63/100*F63)</f>
        <v>1.54</v>
      </c>
      <c r="K63" s="55">
        <f>ABS(E63/100*G63)</f>
        <v>0.60000000000000009</v>
      </c>
      <c r="L63" s="55">
        <f>ABS(E63/100*H63)</f>
        <v>10.020000000000001</v>
      </c>
      <c r="M63" s="55">
        <f>ABS(E63/100*I63)</f>
        <v>51.800000000000004</v>
      </c>
      <c r="N63" s="94"/>
    </row>
    <row r="64" spans="1:14" ht="24.75" customHeight="1" x14ac:dyDescent="0.25">
      <c r="A64" s="32"/>
      <c r="B64" s="157" t="s">
        <v>61</v>
      </c>
      <c r="C64" s="652"/>
      <c r="D64" s="653"/>
      <c r="E64" s="653"/>
      <c r="F64" s="653"/>
      <c r="G64" s="653"/>
      <c r="H64" s="653"/>
      <c r="I64" s="654"/>
      <c r="J64" s="148">
        <f>ABS(J60+J55+J48+J63)</f>
        <v>23.368259999999999</v>
      </c>
      <c r="K64" s="148">
        <f>ABS(K60+K55+K48+K63)</f>
        <v>9.1806999999999999</v>
      </c>
      <c r="L64" s="148">
        <f>ABS(L60+L55+L48+L63)</f>
        <v>51.976660000000003</v>
      </c>
      <c r="M64" s="148">
        <f>ABS(M60+M55+M48+M63)</f>
        <v>384.35660000000001</v>
      </c>
      <c r="N64" s="160"/>
    </row>
    <row r="65" spans="1:14" ht="14.1" customHeight="1" x14ac:dyDescent="0.25">
      <c r="A65" s="690" t="s">
        <v>62</v>
      </c>
      <c r="B65" s="691"/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2"/>
    </row>
    <row r="66" spans="1:14" ht="14.1" customHeight="1" x14ac:dyDescent="0.25">
      <c r="A66" s="54">
        <v>105</v>
      </c>
      <c r="B66" s="112" t="s">
        <v>63</v>
      </c>
      <c r="C66" s="158">
        <v>180</v>
      </c>
      <c r="D66" s="139">
        <v>180</v>
      </c>
      <c r="E66" s="139">
        <v>180</v>
      </c>
      <c r="F66" s="116">
        <v>2.9</v>
      </c>
      <c r="G66" s="139">
        <v>2.5</v>
      </c>
      <c r="H66" s="139">
        <v>4</v>
      </c>
      <c r="I66" s="139">
        <v>53</v>
      </c>
      <c r="J66" s="103">
        <f t="shared" ref="J66:J67" si="44">ABS(E66/100*F66)</f>
        <v>5.22</v>
      </c>
      <c r="K66" s="103">
        <f t="shared" ref="K66:K67" si="45">ABS(E66/100*G66)</f>
        <v>4.5</v>
      </c>
      <c r="L66" s="103">
        <f t="shared" ref="L66:L67" si="46">ABS(E66/100*H66)</f>
        <v>7.2</v>
      </c>
      <c r="M66" s="103">
        <f t="shared" ref="M66:M67" si="47">ABS(E66/100*I66)</f>
        <v>95.4</v>
      </c>
      <c r="N66" s="139">
        <v>1.4</v>
      </c>
    </row>
    <row r="67" spans="1:14" ht="14.1" customHeight="1" x14ac:dyDescent="0.25">
      <c r="A67" s="117"/>
      <c r="B67" s="112" t="s">
        <v>56</v>
      </c>
      <c r="C67" s="158">
        <v>30</v>
      </c>
      <c r="D67" s="139">
        <v>30</v>
      </c>
      <c r="E67" s="139">
        <v>30</v>
      </c>
      <c r="F67" s="116">
        <v>7.7</v>
      </c>
      <c r="G67" s="265">
        <v>3</v>
      </c>
      <c r="H67" s="265">
        <v>50.1</v>
      </c>
      <c r="I67" s="265">
        <v>259</v>
      </c>
      <c r="J67" s="103">
        <f t="shared" si="44"/>
        <v>2.31</v>
      </c>
      <c r="K67" s="103">
        <f t="shared" si="45"/>
        <v>0.89999999999999991</v>
      </c>
      <c r="L67" s="103">
        <f t="shared" si="46"/>
        <v>15.03</v>
      </c>
      <c r="M67" s="103">
        <f t="shared" si="47"/>
        <v>77.7</v>
      </c>
      <c r="N67" s="139"/>
    </row>
    <row r="68" spans="1:14" ht="14.1" customHeight="1" x14ac:dyDescent="0.25">
      <c r="A68" s="539"/>
      <c r="B68" s="164" t="s">
        <v>118</v>
      </c>
      <c r="C68" s="539">
        <v>30</v>
      </c>
      <c r="D68" s="565">
        <v>30</v>
      </c>
      <c r="E68" s="565">
        <v>30</v>
      </c>
      <c r="F68" s="594">
        <v>0.3</v>
      </c>
      <c r="G68" s="594">
        <v>0</v>
      </c>
      <c r="H68" s="594">
        <v>60.2</v>
      </c>
      <c r="I68" s="594">
        <v>248</v>
      </c>
      <c r="J68" s="103">
        <f t="shared" ref="J68" si="48">ABS(E68/100*F68)</f>
        <v>0.09</v>
      </c>
      <c r="K68" s="103">
        <f t="shared" ref="K68" si="49">ABS(E68/100*G68)</f>
        <v>0</v>
      </c>
      <c r="L68" s="103">
        <f t="shared" ref="L68" si="50">ABS(E68/100*H68)</f>
        <v>18.059999999999999</v>
      </c>
      <c r="M68" s="103">
        <f t="shared" ref="M68" si="51">ABS(E68/100*I68)</f>
        <v>74.399999999999991</v>
      </c>
      <c r="N68" s="601"/>
    </row>
    <row r="69" spans="1:14" ht="14.1" customHeight="1" x14ac:dyDescent="0.25">
      <c r="A69" s="117"/>
      <c r="B69" s="112" t="s">
        <v>64</v>
      </c>
      <c r="C69" s="158">
        <v>75</v>
      </c>
      <c r="D69" s="139">
        <v>75</v>
      </c>
      <c r="E69" s="139">
        <v>75</v>
      </c>
      <c r="F69" s="116">
        <v>0.4</v>
      </c>
      <c r="G69" s="139">
        <v>0.4</v>
      </c>
      <c r="H69" s="139">
        <v>9.8000000000000007</v>
      </c>
      <c r="I69" s="139">
        <v>47</v>
      </c>
      <c r="J69" s="592">
        <f>ABS(E69/100*F69)</f>
        <v>0.30000000000000004</v>
      </c>
      <c r="K69" s="592">
        <f>ABS(E69/100*G69)</f>
        <v>0.30000000000000004</v>
      </c>
      <c r="L69" s="592">
        <f>ABS(E69/100*H69)</f>
        <v>7.3500000000000005</v>
      </c>
      <c r="M69" s="55">
        <f>ABS(E69/100*I69)</f>
        <v>35.25</v>
      </c>
      <c r="N69" s="139">
        <v>3.75</v>
      </c>
    </row>
    <row r="70" spans="1:14" ht="14.1" customHeight="1" x14ac:dyDescent="0.25">
      <c r="A70" s="139"/>
      <c r="B70" s="159" t="s">
        <v>65</v>
      </c>
      <c r="C70" s="153"/>
      <c r="D70" s="162"/>
      <c r="E70" s="162"/>
      <c r="F70" s="162"/>
      <c r="G70" s="162"/>
      <c r="H70" s="162"/>
      <c r="I70" s="160"/>
      <c r="J70" s="260">
        <f>SUM(J66:J69)</f>
        <v>7.919999999999999</v>
      </c>
      <c r="K70" s="260">
        <f t="shared" ref="K70:M70" si="52">SUM(K66:K69)</f>
        <v>5.7</v>
      </c>
      <c r="L70" s="120">
        <f t="shared" si="52"/>
        <v>47.64</v>
      </c>
      <c r="M70" s="120">
        <f t="shared" si="52"/>
        <v>282.75</v>
      </c>
      <c r="N70" s="160"/>
    </row>
    <row r="71" spans="1:14" ht="14.1" customHeight="1" x14ac:dyDescent="0.25">
      <c r="A71" s="139"/>
      <c r="B71" s="159" t="s">
        <v>181</v>
      </c>
      <c r="C71" s="158">
        <v>6</v>
      </c>
      <c r="D71" s="139">
        <v>6</v>
      </c>
      <c r="E71" s="139">
        <v>6</v>
      </c>
      <c r="F71" s="158"/>
      <c r="G71" s="158"/>
      <c r="H71" s="158"/>
      <c r="I71" s="119"/>
      <c r="J71" s="120"/>
      <c r="K71" s="120"/>
      <c r="L71" s="120"/>
      <c r="M71" s="159"/>
      <c r="N71" s="139"/>
    </row>
    <row r="72" spans="1:14" ht="14.1" customHeight="1" x14ac:dyDescent="0.25">
      <c r="A72" s="139"/>
      <c r="B72" s="159" t="s">
        <v>66</v>
      </c>
      <c r="C72" s="652"/>
      <c r="D72" s="653"/>
      <c r="E72" s="653"/>
      <c r="F72" s="653"/>
      <c r="G72" s="653"/>
      <c r="H72" s="653"/>
      <c r="I72" s="654"/>
      <c r="J72" s="120">
        <f>ABS(J70+J64+J46+J21)</f>
        <v>71.778259999999989</v>
      </c>
      <c r="K72" s="120">
        <f>ABS(K70+K64+K46+K21)</f>
        <v>62.609700000000004</v>
      </c>
      <c r="L72" s="120">
        <f t="shared" ref="L72:M72" si="53">ABS(L70+L64+L46+L21)</f>
        <v>240.47165999999999</v>
      </c>
      <c r="M72" s="120">
        <f t="shared" si="53"/>
        <v>1831.1466</v>
      </c>
      <c r="N72" s="160"/>
    </row>
  </sheetData>
  <mergeCells count="21">
    <mergeCell ref="A1:N1"/>
    <mergeCell ref="A2:C2"/>
    <mergeCell ref="D2:H2"/>
    <mergeCell ref="A3:C3"/>
    <mergeCell ref="D3:H3"/>
    <mergeCell ref="I2:K2"/>
    <mergeCell ref="L2:O2"/>
    <mergeCell ref="I3:K3"/>
    <mergeCell ref="L3:N3"/>
    <mergeCell ref="A22:N22"/>
    <mergeCell ref="A6:E6"/>
    <mergeCell ref="C72:I72"/>
    <mergeCell ref="C46:I46"/>
    <mergeCell ref="A47:N47"/>
    <mergeCell ref="C64:I64"/>
    <mergeCell ref="A65:N65"/>
    <mergeCell ref="A4:N4"/>
    <mergeCell ref="F5:H5"/>
    <mergeCell ref="J5:L5"/>
    <mergeCell ref="A7:N7"/>
    <mergeCell ref="C21:I21"/>
  </mergeCells>
  <pageMargins left="0.25" right="0.25" top="0.27083333333333331" bottom="0.36458333333333331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Layout" topLeftCell="A19" workbookViewId="0">
      <selection activeCell="A22" sqref="A22:N22"/>
    </sheetView>
  </sheetViews>
  <sheetFormatPr defaultRowHeight="14.1" customHeight="1" x14ac:dyDescent="0.25"/>
  <cols>
    <col min="1" max="1" width="4.28515625" style="89" customWidth="1"/>
    <col min="2" max="2" width="26.5703125" style="89" customWidth="1"/>
    <col min="3" max="3" width="8.42578125" style="89" customWidth="1"/>
    <col min="4" max="4" width="7" style="89" customWidth="1"/>
    <col min="5" max="5" width="8.140625" style="89" customWidth="1"/>
    <col min="6" max="6" width="6.85546875" style="89" customWidth="1"/>
    <col min="7" max="7" width="7.140625" style="89" customWidth="1"/>
    <col min="8" max="8" width="7.85546875" style="89" customWidth="1"/>
    <col min="9" max="9" width="12.85546875" style="89" customWidth="1"/>
    <col min="10" max="11" width="7.5703125" style="89" customWidth="1"/>
    <col min="12" max="12" width="8" style="89" customWidth="1"/>
    <col min="13" max="13" width="9" style="89" customWidth="1"/>
    <col min="14" max="14" width="10.140625" style="89" customWidth="1"/>
    <col min="15" max="16384" width="9.140625" style="89"/>
  </cols>
  <sheetData>
    <row r="1" spans="1:15" ht="14.1" customHeight="1" x14ac:dyDescent="0.25">
      <c r="A1" s="647" t="s">
        <v>0</v>
      </c>
      <c r="B1" s="647"/>
      <c r="C1" s="647"/>
      <c r="D1" s="648" t="s">
        <v>186</v>
      </c>
      <c r="E1" s="648"/>
      <c r="F1" s="648"/>
      <c r="G1" s="648"/>
      <c r="H1" s="648"/>
      <c r="I1" s="647" t="s">
        <v>4</v>
      </c>
      <c r="J1" s="647"/>
      <c r="K1" s="647"/>
      <c r="L1" s="648" t="s">
        <v>5</v>
      </c>
      <c r="M1" s="648"/>
      <c r="N1" s="648"/>
      <c r="O1" s="648"/>
    </row>
    <row r="2" spans="1:15" ht="14.1" customHeight="1" x14ac:dyDescent="0.25">
      <c r="A2" s="647" t="s">
        <v>2</v>
      </c>
      <c r="B2" s="647"/>
      <c r="C2" s="647"/>
      <c r="D2" s="648" t="s">
        <v>3</v>
      </c>
      <c r="E2" s="648"/>
      <c r="F2" s="648"/>
      <c r="G2" s="648"/>
      <c r="H2" s="648"/>
      <c r="I2" s="647" t="s">
        <v>6</v>
      </c>
      <c r="J2" s="647"/>
      <c r="K2" s="647"/>
      <c r="L2" s="648" t="s">
        <v>7</v>
      </c>
      <c r="M2" s="648"/>
      <c r="N2" s="648"/>
    </row>
    <row r="3" spans="1:15" ht="14.1" customHeight="1" x14ac:dyDescent="0.25">
      <c r="A3" s="666" t="s">
        <v>67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</row>
    <row r="4" spans="1:15" ht="45" customHeight="1" x14ac:dyDescent="0.25">
      <c r="A4" s="90" t="s">
        <v>10</v>
      </c>
      <c r="B4" s="92" t="s">
        <v>9</v>
      </c>
      <c r="C4" s="90" t="s">
        <v>28</v>
      </c>
      <c r="D4" s="90" t="s">
        <v>27</v>
      </c>
      <c r="E4" s="90" t="s">
        <v>29</v>
      </c>
      <c r="F4" s="649" t="s">
        <v>184</v>
      </c>
      <c r="G4" s="650"/>
      <c r="H4" s="651"/>
      <c r="I4" s="90" t="s">
        <v>39</v>
      </c>
      <c r="J4" s="667" t="s">
        <v>11</v>
      </c>
      <c r="K4" s="667"/>
      <c r="L4" s="667"/>
      <c r="M4" s="92" t="s">
        <v>45</v>
      </c>
      <c r="N4" s="93" t="s">
        <v>183</v>
      </c>
    </row>
    <row r="5" spans="1:15" ht="14.1" customHeight="1" x14ac:dyDescent="0.25">
      <c r="A5" s="668"/>
      <c r="B5" s="668"/>
      <c r="C5" s="668"/>
      <c r="D5" s="668"/>
      <c r="E5" s="668"/>
      <c r="F5" s="55" t="s">
        <v>12</v>
      </c>
      <c r="G5" s="55" t="s">
        <v>13</v>
      </c>
      <c r="H5" s="55" t="s">
        <v>14</v>
      </c>
      <c r="I5" s="55"/>
      <c r="J5" s="55" t="s">
        <v>12</v>
      </c>
      <c r="K5" s="55" t="s">
        <v>13</v>
      </c>
      <c r="L5" s="55" t="s">
        <v>14</v>
      </c>
      <c r="M5" s="56"/>
      <c r="N5" s="55" t="s">
        <v>23</v>
      </c>
    </row>
    <row r="6" spans="1:15" ht="14.1" customHeight="1" x14ac:dyDescent="0.25">
      <c r="A6" s="645" t="s">
        <v>15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6"/>
    </row>
    <row r="7" spans="1:15" ht="14.1" customHeight="1" x14ac:dyDescent="0.25">
      <c r="A7" s="123">
        <v>24</v>
      </c>
      <c r="B7" s="671" t="s">
        <v>158</v>
      </c>
      <c r="C7" s="641">
        <v>200</v>
      </c>
      <c r="D7" s="673"/>
      <c r="E7" s="673"/>
      <c r="F7" s="680"/>
      <c r="G7" s="673"/>
      <c r="H7" s="673"/>
      <c r="I7" s="673"/>
      <c r="J7" s="675">
        <f>SUM(J9:J12)</f>
        <v>7.2489999999999997</v>
      </c>
      <c r="K7" s="675">
        <f>SUM(K9:K12)</f>
        <v>7.3000000000000007</v>
      </c>
      <c r="L7" s="675">
        <f>SUM(L9:L12)</f>
        <v>29.054000000000002</v>
      </c>
      <c r="M7" s="675">
        <f>SUM(M9:M12)</f>
        <v>212.02999999999997</v>
      </c>
      <c r="N7" s="673">
        <v>2.1</v>
      </c>
    </row>
    <row r="8" spans="1:15" ht="14.1" customHeight="1" x14ac:dyDescent="0.25">
      <c r="A8" s="36"/>
      <c r="B8" s="672"/>
      <c r="C8" s="642"/>
      <c r="D8" s="674"/>
      <c r="E8" s="674"/>
      <c r="F8" s="681"/>
      <c r="G8" s="674"/>
      <c r="H8" s="674"/>
      <c r="I8" s="674"/>
      <c r="J8" s="676"/>
      <c r="K8" s="676"/>
      <c r="L8" s="676"/>
      <c r="M8" s="676"/>
      <c r="N8" s="674"/>
    </row>
    <row r="9" spans="1:15" ht="14.1" customHeight="1" x14ac:dyDescent="0.25">
      <c r="A9" s="36"/>
      <c r="B9" s="49" t="s">
        <v>68</v>
      </c>
      <c r="C9" s="47"/>
      <c r="D9" s="48">
        <v>25</v>
      </c>
      <c r="E9" s="48">
        <v>25</v>
      </c>
      <c r="F9" s="49">
        <v>11.5</v>
      </c>
      <c r="G9" s="48">
        <v>1.3</v>
      </c>
      <c r="H9" s="48">
        <v>67.900000000000006</v>
      </c>
      <c r="I9" s="48">
        <v>329</v>
      </c>
      <c r="J9" s="49">
        <f>ABS(E9/100*F9)</f>
        <v>2.875</v>
      </c>
      <c r="K9" s="49">
        <f>ABS(E9/100*G9)</f>
        <v>0.32500000000000001</v>
      </c>
      <c r="L9" s="49">
        <f>ABS(E9/100*H9)</f>
        <v>16.975000000000001</v>
      </c>
      <c r="M9" s="49">
        <f>ABS(E9/100*I9)</f>
        <v>82.25</v>
      </c>
      <c r="N9" s="48"/>
    </row>
    <row r="10" spans="1:15" ht="14.1" customHeight="1" x14ac:dyDescent="0.25">
      <c r="A10" s="36"/>
      <c r="B10" s="49" t="s">
        <v>41</v>
      </c>
      <c r="C10" s="47"/>
      <c r="D10" s="48">
        <v>150</v>
      </c>
      <c r="E10" s="48">
        <v>150</v>
      </c>
      <c r="F10" s="20">
        <v>2.9</v>
      </c>
      <c r="G10" s="49">
        <v>3.2</v>
      </c>
      <c r="H10" s="48">
        <v>4.7</v>
      </c>
      <c r="I10" s="49">
        <v>60</v>
      </c>
      <c r="J10" s="88">
        <f t="shared" ref="J10:J12" si="0">ABS(E10/100*F10)</f>
        <v>4.3499999999999996</v>
      </c>
      <c r="K10" s="88">
        <f t="shared" ref="K10:K12" si="1">ABS(E10/100*G10)</f>
        <v>4.8000000000000007</v>
      </c>
      <c r="L10" s="88">
        <f t="shared" ref="L10:L12" si="2">ABS(E10/100*H10)</f>
        <v>7.0500000000000007</v>
      </c>
      <c r="M10" s="88">
        <f t="shared" ref="M10:M12" si="3">ABS(E10/100*I10)</f>
        <v>90</v>
      </c>
      <c r="N10" s="48"/>
    </row>
    <row r="11" spans="1:15" ht="14.1" customHeight="1" x14ac:dyDescent="0.25">
      <c r="A11" s="47"/>
      <c r="B11" s="49" t="s">
        <v>60</v>
      </c>
      <c r="C11" s="47"/>
      <c r="D11" s="48">
        <v>5</v>
      </c>
      <c r="E11" s="48">
        <v>5</v>
      </c>
      <c r="F11" s="49">
        <v>0</v>
      </c>
      <c r="G11" s="49">
        <v>0</v>
      </c>
      <c r="H11" s="49">
        <v>99.8</v>
      </c>
      <c r="I11" s="49">
        <v>399</v>
      </c>
      <c r="J11" s="88">
        <f t="shared" si="0"/>
        <v>0</v>
      </c>
      <c r="K11" s="88">
        <f t="shared" si="1"/>
        <v>0</v>
      </c>
      <c r="L11" s="88">
        <f t="shared" si="2"/>
        <v>4.99</v>
      </c>
      <c r="M11" s="88">
        <f t="shared" si="3"/>
        <v>19.950000000000003</v>
      </c>
      <c r="N11" s="48"/>
    </row>
    <row r="12" spans="1:15" ht="14.1" customHeight="1" x14ac:dyDescent="0.25">
      <c r="A12" s="22"/>
      <c r="B12" s="2" t="s">
        <v>37</v>
      </c>
      <c r="C12" s="22"/>
      <c r="D12" s="8">
        <v>3</v>
      </c>
      <c r="E12" s="8">
        <v>3</v>
      </c>
      <c r="F12" s="49">
        <v>0.8</v>
      </c>
      <c r="G12" s="49">
        <v>72.5</v>
      </c>
      <c r="H12" s="49">
        <v>1.3</v>
      </c>
      <c r="I12" s="49">
        <v>661</v>
      </c>
      <c r="J12" s="99">
        <f t="shared" si="0"/>
        <v>2.4E-2</v>
      </c>
      <c r="K12" s="99">
        <f t="shared" si="1"/>
        <v>2.1749999999999998</v>
      </c>
      <c r="L12" s="99">
        <f t="shared" si="2"/>
        <v>3.9E-2</v>
      </c>
      <c r="M12" s="8">
        <f t="shared" si="3"/>
        <v>19.829999999999998</v>
      </c>
      <c r="N12" s="8"/>
    </row>
    <row r="13" spans="1:15" ht="27" customHeight="1" x14ac:dyDescent="0.25">
      <c r="A13" s="47">
        <v>98</v>
      </c>
      <c r="B13" s="42" t="s">
        <v>149</v>
      </c>
      <c r="C13" s="43">
        <v>200</v>
      </c>
      <c r="D13" s="44"/>
      <c r="E13" s="44"/>
      <c r="F13" s="45"/>
      <c r="G13" s="44"/>
      <c r="H13" s="44"/>
      <c r="I13" s="44"/>
      <c r="J13" s="84">
        <f>SUM(J14:J16)</f>
        <v>3.48</v>
      </c>
      <c r="K13" s="50">
        <f>SUM(K14:K16)</f>
        <v>3.84</v>
      </c>
      <c r="L13" s="50">
        <f>SUM(L14:L16)</f>
        <v>20.61</v>
      </c>
      <c r="M13" s="98">
        <f>SUM(M14:M16)</f>
        <v>131.85</v>
      </c>
      <c r="N13" s="48">
        <v>0.9</v>
      </c>
    </row>
    <row r="14" spans="1:15" ht="14.1" customHeight="1" x14ac:dyDescent="0.25">
      <c r="A14" s="47"/>
      <c r="B14" s="3" t="s">
        <v>21</v>
      </c>
      <c r="C14" s="47"/>
      <c r="D14" s="48">
        <v>1.7</v>
      </c>
      <c r="E14" s="48">
        <v>1.7</v>
      </c>
      <c r="F14" s="49"/>
      <c r="G14" s="48"/>
      <c r="H14" s="48"/>
      <c r="I14" s="48"/>
      <c r="J14" s="88">
        <f t="shared" ref="J14:J16" si="4">ABS(E14/100*F14)</f>
        <v>0</v>
      </c>
      <c r="K14" s="88">
        <f t="shared" ref="K14:K16" si="5">ABS(E14/100*G14)</f>
        <v>0</v>
      </c>
      <c r="L14" s="88">
        <f t="shared" ref="L14:L16" si="6">ABS(E14/100*H14)</f>
        <v>0</v>
      </c>
      <c r="M14" s="88">
        <f t="shared" ref="M14:M16" si="7">ABS(E14/100*I14)</f>
        <v>0</v>
      </c>
      <c r="N14" s="48"/>
    </row>
    <row r="15" spans="1:15" ht="14.1" customHeight="1" x14ac:dyDescent="0.25">
      <c r="A15" s="47"/>
      <c r="B15" s="49" t="s">
        <v>41</v>
      </c>
      <c r="C15" s="4"/>
      <c r="D15" s="48">
        <v>120</v>
      </c>
      <c r="E15" s="48">
        <v>120</v>
      </c>
      <c r="F15" s="20">
        <v>2.9</v>
      </c>
      <c r="G15" s="49">
        <v>3.2</v>
      </c>
      <c r="H15" s="48">
        <v>4.7</v>
      </c>
      <c r="I15" s="49">
        <v>60</v>
      </c>
      <c r="J15" s="88">
        <f t="shared" si="4"/>
        <v>3.48</v>
      </c>
      <c r="K15" s="88">
        <f t="shared" si="5"/>
        <v>3.84</v>
      </c>
      <c r="L15" s="88">
        <f t="shared" si="6"/>
        <v>5.64</v>
      </c>
      <c r="M15" s="88">
        <f t="shared" si="7"/>
        <v>72</v>
      </c>
      <c r="N15" s="48"/>
    </row>
    <row r="16" spans="1:15" ht="14.1" customHeight="1" x14ac:dyDescent="0.25">
      <c r="A16" s="47"/>
      <c r="B16" s="2" t="s">
        <v>60</v>
      </c>
      <c r="C16" s="4"/>
      <c r="D16" s="48">
        <v>15</v>
      </c>
      <c r="E16" s="48">
        <v>15</v>
      </c>
      <c r="F16" s="49">
        <v>0</v>
      </c>
      <c r="G16" s="49">
        <v>0</v>
      </c>
      <c r="H16" s="49">
        <v>99.8</v>
      </c>
      <c r="I16" s="49">
        <v>399</v>
      </c>
      <c r="J16" s="88">
        <f t="shared" si="4"/>
        <v>0</v>
      </c>
      <c r="K16" s="88">
        <f t="shared" si="5"/>
        <v>0</v>
      </c>
      <c r="L16" s="88">
        <f t="shared" si="6"/>
        <v>14.969999999999999</v>
      </c>
      <c r="M16" s="88">
        <f t="shared" si="7"/>
        <v>59.849999999999994</v>
      </c>
      <c r="N16" s="8"/>
    </row>
    <row r="17" spans="1:14" ht="14.1" customHeight="1" x14ac:dyDescent="0.25">
      <c r="A17" s="43">
        <v>110</v>
      </c>
      <c r="B17" s="127" t="s">
        <v>69</v>
      </c>
      <c r="C17" s="128"/>
      <c r="D17" s="44"/>
      <c r="E17" s="44"/>
      <c r="F17" s="45"/>
      <c r="G17" s="44"/>
      <c r="H17" s="44"/>
      <c r="I17" s="44"/>
      <c r="J17" s="46">
        <f>SUM(J18:J20)</f>
        <v>6.29</v>
      </c>
      <c r="K17" s="46">
        <f>SUM(K18:K20)</f>
        <v>12.05</v>
      </c>
      <c r="L17" s="46">
        <f>SUM(L18:L20)</f>
        <v>15.16</v>
      </c>
      <c r="M17" s="7">
        <f>SUM(M18:M20)</f>
        <v>195.40000000000003</v>
      </c>
      <c r="N17" s="44"/>
    </row>
    <row r="18" spans="1:14" ht="14.1" customHeight="1" x14ac:dyDescent="0.25">
      <c r="A18" s="47"/>
      <c r="B18" s="49" t="s">
        <v>83</v>
      </c>
      <c r="C18" s="47">
        <v>10</v>
      </c>
      <c r="D18" s="48">
        <v>10</v>
      </c>
      <c r="E18" s="48">
        <v>10</v>
      </c>
      <c r="F18" s="49">
        <v>0.8</v>
      </c>
      <c r="G18" s="49">
        <v>72.5</v>
      </c>
      <c r="H18" s="49">
        <v>1.3</v>
      </c>
      <c r="I18" s="49">
        <v>661</v>
      </c>
      <c r="J18" s="88">
        <f t="shared" ref="J18:J20" si="8">ABS(E18/100*F18)</f>
        <v>8.0000000000000016E-2</v>
      </c>
      <c r="K18" s="88">
        <f t="shared" ref="K18:K20" si="9">ABS(E18/100*G18)</f>
        <v>7.25</v>
      </c>
      <c r="L18" s="88">
        <f t="shared" ref="L18:L20" si="10">ABS(E18/100*H18)</f>
        <v>0.13</v>
      </c>
      <c r="M18" s="88">
        <f t="shared" ref="M18:M20" si="11">ABS(E18/100*I18)</f>
        <v>66.100000000000009</v>
      </c>
      <c r="N18" s="48"/>
    </row>
    <row r="19" spans="1:14" ht="14.1" customHeight="1" x14ac:dyDescent="0.25">
      <c r="A19" s="47"/>
      <c r="B19" s="49" t="s">
        <v>70</v>
      </c>
      <c r="C19" s="47">
        <v>15</v>
      </c>
      <c r="D19" s="48">
        <v>16</v>
      </c>
      <c r="E19" s="49">
        <v>15</v>
      </c>
      <c r="F19" s="49">
        <v>26</v>
      </c>
      <c r="G19" s="49">
        <v>26</v>
      </c>
      <c r="H19" s="49">
        <v>0</v>
      </c>
      <c r="I19" s="49">
        <v>344</v>
      </c>
      <c r="J19" s="88">
        <f t="shared" si="8"/>
        <v>3.9</v>
      </c>
      <c r="K19" s="88">
        <f t="shared" si="9"/>
        <v>3.9</v>
      </c>
      <c r="L19" s="88">
        <f t="shared" si="10"/>
        <v>0</v>
      </c>
      <c r="M19" s="88">
        <f t="shared" si="11"/>
        <v>51.6</v>
      </c>
      <c r="N19" s="48"/>
    </row>
    <row r="20" spans="1:14" ht="14.1" customHeight="1" x14ac:dyDescent="0.25">
      <c r="A20" s="47"/>
      <c r="B20" s="2" t="s">
        <v>71</v>
      </c>
      <c r="C20" s="22">
        <v>30</v>
      </c>
      <c r="D20" s="8">
        <v>30</v>
      </c>
      <c r="E20" s="8">
        <v>30</v>
      </c>
      <c r="F20" s="8">
        <v>7.7</v>
      </c>
      <c r="G20" s="8">
        <v>3</v>
      </c>
      <c r="H20" s="8">
        <v>50.1</v>
      </c>
      <c r="I20" s="8">
        <v>259</v>
      </c>
      <c r="J20" s="88">
        <f t="shared" si="8"/>
        <v>2.31</v>
      </c>
      <c r="K20" s="88">
        <f t="shared" si="9"/>
        <v>0.89999999999999991</v>
      </c>
      <c r="L20" s="88">
        <f t="shared" si="10"/>
        <v>15.03</v>
      </c>
      <c r="M20" s="88">
        <f t="shared" si="11"/>
        <v>77.7</v>
      </c>
      <c r="N20" s="8"/>
    </row>
    <row r="21" spans="1:14" ht="14.1" customHeight="1" x14ac:dyDescent="0.25">
      <c r="A21" s="54"/>
      <c r="B21" s="58" t="s">
        <v>26</v>
      </c>
      <c r="C21" s="682"/>
      <c r="D21" s="628"/>
      <c r="E21" s="628"/>
      <c r="F21" s="628"/>
      <c r="G21" s="628"/>
      <c r="H21" s="628"/>
      <c r="I21" s="629"/>
      <c r="J21" s="55">
        <f>SUM(J17,J13,J7)</f>
        <v>17.018999999999998</v>
      </c>
      <c r="K21" s="55">
        <f>SUM(K17,K13,K7)</f>
        <v>23.19</v>
      </c>
      <c r="L21" s="55">
        <f>SUM(L17,L13,L7)</f>
        <v>64.823999999999998</v>
      </c>
      <c r="M21" s="55">
        <f>SUM(M17,M13,M7)</f>
        <v>539.28</v>
      </c>
      <c r="N21" s="101"/>
    </row>
    <row r="22" spans="1:14" ht="14.1" customHeight="1" x14ac:dyDescent="0.25">
      <c r="A22" s="655" t="s">
        <v>30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657"/>
    </row>
    <row r="23" spans="1:14" ht="26.25" customHeight="1" x14ac:dyDescent="0.25">
      <c r="A23" s="37" t="s">
        <v>210</v>
      </c>
      <c r="B23" s="21" t="s">
        <v>228</v>
      </c>
      <c r="C23" s="317">
        <v>250</v>
      </c>
      <c r="D23" s="320"/>
      <c r="E23" s="320"/>
      <c r="F23" s="320"/>
      <c r="G23" s="320"/>
      <c r="H23" s="320"/>
      <c r="I23" s="320"/>
      <c r="J23" s="310">
        <f>SUM(J24:J31)</f>
        <v>2.5170000000000003</v>
      </c>
      <c r="K23" s="310">
        <f>SUM(K24:K31)</f>
        <v>6.9810000000000008</v>
      </c>
      <c r="L23" s="310">
        <f>SUM(L24:L31)</f>
        <v>16.181000000000001</v>
      </c>
      <c r="M23" s="310">
        <f>SUM(M24:M31)</f>
        <v>138.56</v>
      </c>
      <c r="N23" s="307">
        <v>11.8</v>
      </c>
    </row>
    <row r="24" spans="1:14" ht="14.1" customHeight="1" x14ac:dyDescent="0.25">
      <c r="A24" s="306"/>
      <c r="B24" s="17" t="s">
        <v>34</v>
      </c>
      <c r="C24" s="318"/>
      <c r="D24" s="321">
        <v>60</v>
      </c>
      <c r="E24" s="321">
        <v>45</v>
      </c>
      <c r="F24" s="328">
        <v>2</v>
      </c>
      <c r="G24" s="328">
        <v>0.4</v>
      </c>
      <c r="H24" s="328">
        <v>16.3</v>
      </c>
      <c r="I24" s="328">
        <v>77</v>
      </c>
      <c r="J24" s="328">
        <f t="shared" ref="J24:J31" si="12">ABS(E24/100*F24)</f>
        <v>0.9</v>
      </c>
      <c r="K24" s="328">
        <f t="shared" ref="K24:K31" si="13">ABS(E24/100*G24)</f>
        <v>0.18000000000000002</v>
      </c>
      <c r="L24" s="328">
        <f t="shared" ref="L24:L31" si="14">ABS(E24/100*H24)</f>
        <v>7.3350000000000009</v>
      </c>
      <c r="M24" s="328">
        <f t="shared" ref="M24:M31" si="15">ABS(E24/100*I24)</f>
        <v>34.65</v>
      </c>
      <c r="N24" s="308"/>
    </row>
    <row r="25" spans="1:14" ht="14.1" customHeight="1" x14ac:dyDescent="0.25">
      <c r="A25" s="306"/>
      <c r="B25" s="18" t="s">
        <v>106</v>
      </c>
      <c r="C25" s="318"/>
      <c r="D25" s="321">
        <v>10</v>
      </c>
      <c r="E25" s="321">
        <v>10</v>
      </c>
      <c r="F25" s="321">
        <v>9.3000000000000007</v>
      </c>
      <c r="G25" s="321">
        <v>1.1000000000000001</v>
      </c>
      <c r="H25" s="321">
        <v>66.900000000000006</v>
      </c>
      <c r="I25" s="321">
        <v>315</v>
      </c>
      <c r="J25" s="328">
        <f t="shared" si="12"/>
        <v>0.93000000000000016</v>
      </c>
      <c r="K25" s="328">
        <f t="shared" si="13"/>
        <v>0.11000000000000001</v>
      </c>
      <c r="L25" s="328">
        <f t="shared" si="14"/>
        <v>6.6900000000000013</v>
      </c>
      <c r="M25" s="328">
        <f t="shared" si="15"/>
        <v>31.5</v>
      </c>
      <c r="N25" s="308"/>
    </row>
    <row r="26" spans="1:14" ht="14.1" customHeight="1" x14ac:dyDescent="0.25">
      <c r="A26" s="306"/>
      <c r="B26" s="18" t="s">
        <v>35</v>
      </c>
      <c r="C26" s="318"/>
      <c r="D26" s="321">
        <v>10</v>
      </c>
      <c r="E26" s="321">
        <v>8</v>
      </c>
      <c r="F26" s="328">
        <v>1.4</v>
      </c>
      <c r="G26" s="328">
        <v>0.2</v>
      </c>
      <c r="H26" s="328">
        <v>8.1999999999999993</v>
      </c>
      <c r="I26" s="328">
        <v>41</v>
      </c>
      <c r="J26" s="328">
        <f t="shared" si="12"/>
        <v>0.11199999999999999</v>
      </c>
      <c r="K26" s="328">
        <f t="shared" si="13"/>
        <v>1.6E-2</v>
      </c>
      <c r="L26" s="328">
        <f t="shared" si="14"/>
        <v>0.65599999999999992</v>
      </c>
      <c r="M26" s="328">
        <f t="shared" si="15"/>
        <v>3.2800000000000002</v>
      </c>
      <c r="N26" s="308"/>
    </row>
    <row r="27" spans="1:14" ht="14.1" customHeight="1" x14ac:dyDescent="0.25">
      <c r="A27" s="306"/>
      <c r="B27" s="18" t="s">
        <v>36</v>
      </c>
      <c r="C27" s="318"/>
      <c r="D27" s="321">
        <v>15</v>
      </c>
      <c r="E27" s="321">
        <v>12</v>
      </c>
      <c r="F27" s="328">
        <v>1.3</v>
      </c>
      <c r="G27" s="328">
        <v>0.1</v>
      </c>
      <c r="H27" s="328">
        <v>6.9</v>
      </c>
      <c r="I27" s="328">
        <v>35</v>
      </c>
      <c r="J27" s="328">
        <f t="shared" si="12"/>
        <v>0.156</v>
      </c>
      <c r="K27" s="328">
        <f t="shared" si="13"/>
        <v>1.2E-2</v>
      </c>
      <c r="L27" s="328">
        <f t="shared" si="14"/>
        <v>0.82799999999999996</v>
      </c>
      <c r="M27" s="328">
        <f t="shared" si="15"/>
        <v>4.2</v>
      </c>
      <c r="N27" s="308"/>
    </row>
    <row r="28" spans="1:14" ht="14.1" customHeight="1" x14ac:dyDescent="0.25">
      <c r="A28" s="306"/>
      <c r="B28" s="18" t="s">
        <v>103</v>
      </c>
      <c r="C28" s="318"/>
      <c r="D28" s="321">
        <v>20</v>
      </c>
      <c r="E28" s="321">
        <v>16</v>
      </c>
      <c r="F28" s="328">
        <v>0.8</v>
      </c>
      <c r="G28" s="328">
        <v>0.1</v>
      </c>
      <c r="H28" s="328">
        <v>1.7</v>
      </c>
      <c r="I28" s="328">
        <v>13</v>
      </c>
      <c r="J28" s="328">
        <f t="shared" si="12"/>
        <v>0.128</v>
      </c>
      <c r="K28" s="328">
        <f t="shared" si="13"/>
        <v>1.6E-2</v>
      </c>
      <c r="L28" s="328">
        <f t="shared" si="14"/>
        <v>0.27200000000000002</v>
      </c>
      <c r="M28" s="328">
        <f t="shared" si="15"/>
        <v>2.08</v>
      </c>
      <c r="N28" s="308"/>
    </row>
    <row r="29" spans="1:14" ht="14.1" customHeight="1" x14ac:dyDescent="0.25">
      <c r="A29" s="308"/>
      <c r="B29" s="18" t="s">
        <v>72</v>
      </c>
      <c r="C29" s="318"/>
      <c r="D29" s="321">
        <v>11</v>
      </c>
      <c r="E29" s="321">
        <v>11</v>
      </c>
      <c r="F29" s="328">
        <v>2.5</v>
      </c>
      <c r="G29" s="328">
        <v>20</v>
      </c>
      <c r="H29" s="328">
        <v>3.4</v>
      </c>
      <c r="I29" s="324">
        <v>206</v>
      </c>
      <c r="J29" s="328">
        <f t="shared" si="12"/>
        <v>0.27500000000000002</v>
      </c>
      <c r="K29" s="328">
        <f t="shared" si="13"/>
        <v>2.2000000000000002</v>
      </c>
      <c r="L29" s="328">
        <f t="shared" si="14"/>
        <v>0.374</v>
      </c>
      <c r="M29" s="328">
        <f t="shared" si="15"/>
        <v>22.66</v>
      </c>
      <c r="N29" s="308"/>
    </row>
    <row r="30" spans="1:14" ht="14.1" customHeight="1" x14ac:dyDescent="0.25">
      <c r="A30" s="321"/>
      <c r="B30" s="321" t="s">
        <v>38</v>
      </c>
      <c r="C30" s="318"/>
      <c r="D30" s="321">
        <v>3</v>
      </c>
      <c r="E30" s="321">
        <v>3</v>
      </c>
      <c r="F30" s="328">
        <v>0</v>
      </c>
      <c r="G30" s="328">
        <v>99.9</v>
      </c>
      <c r="H30" s="328">
        <v>0</v>
      </c>
      <c r="I30" s="324">
        <v>899</v>
      </c>
      <c r="J30" s="328">
        <f t="shared" si="12"/>
        <v>0</v>
      </c>
      <c r="K30" s="328">
        <f t="shared" si="13"/>
        <v>2.9969999999999999</v>
      </c>
      <c r="L30" s="328">
        <f t="shared" si="14"/>
        <v>0</v>
      </c>
      <c r="M30" s="328">
        <f t="shared" si="15"/>
        <v>26.97</v>
      </c>
      <c r="N30" s="308"/>
    </row>
    <row r="31" spans="1:14" ht="14.1" customHeight="1" x14ac:dyDescent="0.25">
      <c r="A31" s="40"/>
      <c r="B31" s="41" t="s">
        <v>37</v>
      </c>
      <c r="C31" s="334"/>
      <c r="D31" s="333">
        <v>2</v>
      </c>
      <c r="E31" s="333">
        <v>2</v>
      </c>
      <c r="F31" s="314">
        <v>0.8</v>
      </c>
      <c r="G31" s="314">
        <v>72.5</v>
      </c>
      <c r="H31" s="314">
        <v>1.3</v>
      </c>
      <c r="I31" s="8">
        <v>661</v>
      </c>
      <c r="J31" s="328">
        <f t="shared" si="12"/>
        <v>1.6E-2</v>
      </c>
      <c r="K31" s="328">
        <f t="shared" si="13"/>
        <v>1.45</v>
      </c>
      <c r="L31" s="328">
        <f t="shared" si="14"/>
        <v>2.6000000000000002E-2</v>
      </c>
      <c r="M31" s="328">
        <f t="shared" si="15"/>
        <v>13.22</v>
      </c>
      <c r="N31" s="14"/>
    </row>
    <row r="32" spans="1:14" ht="14.1" customHeight="1" x14ac:dyDescent="0.25">
      <c r="A32" s="51" t="s">
        <v>213</v>
      </c>
      <c r="B32" s="341" t="s">
        <v>191</v>
      </c>
      <c r="C32" s="349">
        <v>70</v>
      </c>
      <c r="D32" s="339"/>
      <c r="E32" s="337"/>
      <c r="F32" s="52"/>
      <c r="G32" s="339"/>
      <c r="H32" s="337"/>
      <c r="I32" s="339"/>
      <c r="J32" s="341">
        <f>SUM(J33:J38)</f>
        <v>15.302259999999999</v>
      </c>
      <c r="K32" s="341">
        <f t="shared" ref="K32:M32" si="16">SUM(K33:K38)</f>
        <v>14.966699999999999</v>
      </c>
      <c r="L32" s="341">
        <f t="shared" si="16"/>
        <v>12.756659999999998</v>
      </c>
      <c r="M32" s="341">
        <f t="shared" si="16"/>
        <v>246.8466</v>
      </c>
      <c r="N32" s="337">
        <v>0.9</v>
      </c>
    </row>
    <row r="33" spans="1:14" ht="14.1" customHeight="1" x14ac:dyDescent="0.25">
      <c r="A33" s="23"/>
      <c r="B33" s="340" t="s">
        <v>75</v>
      </c>
      <c r="C33" s="350"/>
      <c r="D33" s="340">
        <v>76</v>
      </c>
      <c r="E33" s="338">
        <v>69</v>
      </c>
      <c r="F33" s="340">
        <v>18.600000000000001</v>
      </c>
      <c r="G33" s="340">
        <v>16</v>
      </c>
      <c r="H33" s="340">
        <v>0</v>
      </c>
      <c r="I33" s="340">
        <v>218</v>
      </c>
      <c r="J33" s="358">
        <f t="shared" ref="J33:J38" si="17">ABS(E33/100*F33)</f>
        <v>12.834</v>
      </c>
      <c r="K33" s="358">
        <f t="shared" ref="K33:K38" si="18">ABS(E33/100*G33)</f>
        <v>11.04</v>
      </c>
      <c r="L33" s="358">
        <f t="shared" ref="L33:L38" si="19">ABS(E33/100*H33)</f>
        <v>0</v>
      </c>
      <c r="M33" s="358">
        <f t="shared" ref="M33:M38" si="20">ABS(E33/100*I33)</f>
        <v>150.41999999999999</v>
      </c>
      <c r="N33" s="338"/>
    </row>
    <row r="34" spans="1:14" ht="14.1" customHeight="1" x14ac:dyDescent="0.25">
      <c r="A34" s="350"/>
      <c r="B34" s="340" t="s">
        <v>56</v>
      </c>
      <c r="C34" s="350"/>
      <c r="D34" s="340">
        <v>10</v>
      </c>
      <c r="E34" s="340">
        <v>10</v>
      </c>
      <c r="F34" s="358">
        <v>7.7</v>
      </c>
      <c r="G34" s="358">
        <v>3</v>
      </c>
      <c r="H34" s="358">
        <v>50.1</v>
      </c>
      <c r="I34" s="358">
        <v>259</v>
      </c>
      <c r="J34" s="358">
        <f t="shared" si="17"/>
        <v>0.77</v>
      </c>
      <c r="K34" s="358">
        <f t="shared" si="18"/>
        <v>0.30000000000000004</v>
      </c>
      <c r="L34" s="358">
        <f t="shared" si="19"/>
        <v>5.0100000000000007</v>
      </c>
      <c r="M34" s="358">
        <f t="shared" si="20"/>
        <v>25.900000000000002</v>
      </c>
      <c r="N34" s="338"/>
    </row>
    <row r="35" spans="1:14" ht="14.1" customHeight="1" x14ac:dyDescent="0.25">
      <c r="A35" s="350"/>
      <c r="B35" s="5" t="s">
        <v>35</v>
      </c>
      <c r="C35" s="350"/>
      <c r="D35" s="340">
        <v>10</v>
      </c>
      <c r="E35" s="340">
        <v>8</v>
      </c>
      <c r="F35" s="358">
        <v>1.4</v>
      </c>
      <c r="G35" s="358">
        <v>0.2</v>
      </c>
      <c r="H35" s="358">
        <v>8.1999999999999993</v>
      </c>
      <c r="I35" s="358">
        <v>41</v>
      </c>
      <c r="J35" s="358">
        <f t="shared" si="17"/>
        <v>0.11199999999999999</v>
      </c>
      <c r="K35" s="358">
        <f t="shared" si="18"/>
        <v>1.6E-2</v>
      </c>
      <c r="L35" s="358">
        <f t="shared" si="19"/>
        <v>0.65599999999999992</v>
      </c>
      <c r="M35" s="358">
        <f t="shared" si="20"/>
        <v>3.2800000000000002</v>
      </c>
      <c r="N35" s="338"/>
    </row>
    <row r="36" spans="1:14" ht="14.1" customHeight="1" x14ac:dyDescent="0.25">
      <c r="A36" s="350"/>
      <c r="B36" s="5" t="s">
        <v>92</v>
      </c>
      <c r="C36" s="350"/>
      <c r="D36" s="340">
        <v>10</v>
      </c>
      <c r="E36" s="340">
        <v>10</v>
      </c>
      <c r="F36" s="338">
        <v>10.3</v>
      </c>
      <c r="G36" s="340">
        <v>1.1000000000000001</v>
      </c>
      <c r="H36" s="338">
        <v>70.599999999999994</v>
      </c>
      <c r="I36" s="340">
        <v>334</v>
      </c>
      <c r="J36" s="358">
        <f t="shared" si="17"/>
        <v>1.03</v>
      </c>
      <c r="K36" s="358">
        <f t="shared" si="18"/>
        <v>0.11000000000000001</v>
      </c>
      <c r="L36" s="358">
        <f t="shared" si="19"/>
        <v>7.06</v>
      </c>
      <c r="M36" s="358">
        <f t="shared" si="20"/>
        <v>33.4</v>
      </c>
      <c r="N36" s="338"/>
    </row>
    <row r="37" spans="1:14" ht="14.1" customHeight="1" x14ac:dyDescent="0.25">
      <c r="A37" s="350"/>
      <c r="B37" s="5" t="s">
        <v>85</v>
      </c>
      <c r="C37" s="350"/>
      <c r="D37" s="340">
        <v>5</v>
      </c>
      <c r="E37" s="340">
        <v>4.38</v>
      </c>
      <c r="F37" s="338">
        <v>12.7</v>
      </c>
      <c r="G37" s="340">
        <v>11.5</v>
      </c>
      <c r="H37" s="340">
        <v>0.7</v>
      </c>
      <c r="I37" s="340">
        <v>157</v>
      </c>
      <c r="J37" s="358">
        <f t="shared" si="17"/>
        <v>0.55625999999999998</v>
      </c>
      <c r="K37" s="358">
        <f t="shared" si="18"/>
        <v>0.50370000000000004</v>
      </c>
      <c r="L37" s="358">
        <f t="shared" si="19"/>
        <v>3.0659999999999996E-2</v>
      </c>
      <c r="M37" s="358">
        <f t="shared" si="20"/>
        <v>6.8765999999999998</v>
      </c>
      <c r="N37" s="338"/>
    </row>
    <row r="38" spans="1:14" ht="14.1" customHeight="1" x14ac:dyDescent="0.25">
      <c r="A38" s="350"/>
      <c r="B38" s="340" t="s">
        <v>38</v>
      </c>
      <c r="C38" s="350"/>
      <c r="D38" s="340">
        <v>3</v>
      </c>
      <c r="E38" s="340">
        <v>3</v>
      </c>
      <c r="F38" s="358">
        <v>0</v>
      </c>
      <c r="G38" s="358">
        <v>99.9</v>
      </c>
      <c r="H38" s="358">
        <v>0</v>
      </c>
      <c r="I38" s="354">
        <v>899</v>
      </c>
      <c r="J38" s="358">
        <f t="shared" si="17"/>
        <v>0</v>
      </c>
      <c r="K38" s="358">
        <f t="shared" si="18"/>
        <v>2.9969999999999999</v>
      </c>
      <c r="L38" s="358">
        <f t="shared" si="19"/>
        <v>0</v>
      </c>
      <c r="M38" s="358">
        <f t="shared" si="20"/>
        <v>26.97</v>
      </c>
      <c r="N38" s="338"/>
    </row>
    <row r="39" spans="1:14" ht="18" customHeight="1" x14ac:dyDescent="0.25">
      <c r="A39" s="349">
        <v>54</v>
      </c>
      <c r="B39" s="341" t="s">
        <v>160</v>
      </c>
      <c r="C39" s="349">
        <v>160</v>
      </c>
      <c r="D39" s="339"/>
      <c r="E39" s="339"/>
      <c r="F39" s="339"/>
      <c r="G39" s="339"/>
      <c r="H39" s="339"/>
      <c r="I39" s="339"/>
      <c r="J39" s="341">
        <f>SUM(J40:J45)</f>
        <v>4.6029999999999998</v>
      </c>
      <c r="K39" s="341">
        <f t="shared" ref="K39:M39" si="21">SUM(K40:K45)</f>
        <v>3.1790000000000003</v>
      </c>
      <c r="L39" s="341">
        <f t="shared" si="21"/>
        <v>15.139999999999999</v>
      </c>
      <c r="M39" s="341">
        <f t="shared" si="21"/>
        <v>110.32</v>
      </c>
      <c r="N39" s="337">
        <v>71.8</v>
      </c>
    </row>
    <row r="40" spans="1:14" ht="14.1" customHeight="1" x14ac:dyDescent="0.25">
      <c r="A40" s="350"/>
      <c r="B40" s="340" t="s">
        <v>54</v>
      </c>
      <c r="C40" s="350"/>
      <c r="D40" s="340">
        <v>250</v>
      </c>
      <c r="E40" s="340">
        <v>200</v>
      </c>
      <c r="F40" s="358">
        <v>1.8</v>
      </c>
      <c r="G40" s="358">
        <v>0.1</v>
      </c>
      <c r="H40" s="358">
        <v>4.7</v>
      </c>
      <c r="I40" s="358">
        <v>28</v>
      </c>
      <c r="J40" s="358">
        <f t="shared" ref="J40:J45" si="22">ABS(E40/100*F40)</f>
        <v>3.6</v>
      </c>
      <c r="K40" s="358">
        <f t="shared" ref="K40:K45" si="23">ABS(E40/100*G40)</f>
        <v>0.2</v>
      </c>
      <c r="L40" s="358">
        <f t="shared" ref="L40:L45" si="24">ABS(E40/100*H40)</f>
        <v>9.4</v>
      </c>
      <c r="M40" s="358">
        <f t="shared" ref="M40:M45" si="25">ABS(E40/100*I40)</f>
        <v>56</v>
      </c>
      <c r="N40" s="338"/>
    </row>
    <row r="41" spans="1:14" ht="14.1" customHeight="1" x14ac:dyDescent="0.25">
      <c r="A41" s="350"/>
      <c r="B41" s="340" t="s">
        <v>35</v>
      </c>
      <c r="C41" s="350"/>
      <c r="D41" s="340">
        <v>10</v>
      </c>
      <c r="E41" s="340">
        <v>8</v>
      </c>
      <c r="F41" s="358">
        <v>1.4</v>
      </c>
      <c r="G41" s="358">
        <v>0.2</v>
      </c>
      <c r="H41" s="358">
        <v>8.1999999999999993</v>
      </c>
      <c r="I41" s="358">
        <v>41</v>
      </c>
      <c r="J41" s="358">
        <f t="shared" si="22"/>
        <v>0.11199999999999999</v>
      </c>
      <c r="K41" s="358">
        <f t="shared" si="23"/>
        <v>1.6E-2</v>
      </c>
      <c r="L41" s="358">
        <f t="shared" si="24"/>
        <v>0.65599999999999992</v>
      </c>
      <c r="M41" s="358">
        <f t="shared" si="25"/>
        <v>3.2800000000000002</v>
      </c>
      <c r="N41" s="338"/>
    </row>
    <row r="42" spans="1:14" ht="14.1" customHeight="1" x14ac:dyDescent="0.25">
      <c r="A42" s="350"/>
      <c r="B42" s="340" t="s">
        <v>36</v>
      </c>
      <c r="C42" s="350"/>
      <c r="D42" s="340">
        <v>10</v>
      </c>
      <c r="E42" s="340">
        <v>8</v>
      </c>
      <c r="F42" s="358">
        <v>1.3</v>
      </c>
      <c r="G42" s="358">
        <v>0.1</v>
      </c>
      <c r="H42" s="358">
        <v>6.9</v>
      </c>
      <c r="I42" s="358">
        <v>35</v>
      </c>
      <c r="J42" s="358">
        <f t="shared" si="22"/>
        <v>0.10400000000000001</v>
      </c>
      <c r="K42" s="358">
        <f t="shared" si="23"/>
        <v>8.0000000000000002E-3</v>
      </c>
      <c r="L42" s="358">
        <f t="shared" si="24"/>
        <v>0.55200000000000005</v>
      </c>
      <c r="M42" s="358">
        <f t="shared" si="25"/>
        <v>2.8000000000000003</v>
      </c>
      <c r="N42" s="338"/>
    </row>
    <row r="43" spans="1:14" ht="14.1" customHeight="1" x14ac:dyDescent="0.25">
      <c r="A43" s="350"/>
      <c r="B43" s="340" t="s">
        <v>55</v>
      </c>
      <c r="C43" s="350"/>
      <c r="D43" s="340">
        <v>5</v>
      </c>
      <c r="E43" s="340">
        <v>5</v>
      </c>
      <c r="F43" s="340">
        <v>4.8</v>
      </c>
      <c r="G43" s="340">
        <v>0</v>
      </c>
      <c r="H43" s="340">
        <v>19</v>
      </c>
      <c r="I43" s="338">
        <v>102</v>
      </c>
      <c r="J43" s="358">
        <f t="shared" si="22"/>
        <v>0.24</v>
      </c>
      <c r="K43" s="358">
        <f t="shared" si="23"/>
        <v>0</v>
      </c>
      <c r="L43" s="358">
        <f t="shared" si="24"/>
        <v>0.95000000000000007</v>
      </c>
      <c r="M43" s="358">
        <f t="shared" si="25"/>
        <v>5.1000000000000005</v>
      </c>
      <c r="N43" s="338"/>
    </row>
    <row r="44" spans="1:14" ht="14.1" customHeight="1" x14ac:dyDescent="0.25">
      <c r="A44" s="350"/>
      <c r="B44" s="340" t="s">
        <v>37</v>
      </c>
      <c r="C44" s="340"/>
      <c r="D44" s="340">
        <v>4</v>
      </c>
      <c r="E44" s="340">
        <v>4</v>
      </c>
      <c r="F44" s="358">
        <v>0.8</v>
      </c>
      <c r="G44" s="358">
        <v>72.5</v>
      </c>
      <c r="H44" s="358">
        <v>1.3</v>
      </c>
      <c r="I44" s="358">
        <v>661</v>
      </c>
      <c r="J44" s="358">
        <f t="shared" si="22"/>
        <v>3.2000000000000001E-2</v>
      </c>
      <c r="K44" s="358">
        <f t="shared" si="23"/>
        <v>2.9</v>
      </c>
      <c r="L44" s="358">
        <f t="shared" si="24"/>
        <v>5.2000000000000005E-2</v>
      </c>
      <c r="M44" s="358">
        <f t="shared" si="25"/>
        <v>26.44</v>
      </c>
      <c r="N44" s="338"/>
    </row>
    <row r="45" spans="1:14" ht="14.1" customHeight="1" x14ac:dyDescent="0.25">
      <c r="A45" s="350"/>
      <c r="B45" s="340" t="s">
        <v>92</v>
      </c>
      <c r="C45" s="340"/>
      <c r="D45" s="340">
        <v>5</v>
      </c>
      <c r="E45" s="340">
        <v>5</v>
      </c>
      <c r="F45" s="14">
        <v>10.3</v>
      </c>
      <c r="G45" s="340">
        <v>1.1000000000000001</v>
      </c>
      <c r="H45" s="338">
        <v>70.599999999999994</v>
      </c>
      <c r="I45" s="340">
        <v>334</v>
      </c>
      <c r="J45" s="358">
        <f t="shared" si="22"/>
        <v>0.51500000000000001</v>
      </c>
      <c r="K45" s="358">
        <f t="shared" si="23"/>
        <v>5.5000000000000007E-2</v>
      </c>
      <c r="L45" s="358">
        <f t="shared" si="24"/>
        <v>3.53</v>
      </c>
      <c r="M45" s="358">
        <f t="shared" si="25"/>
        <v>16.7</v>
      </c>
      <c r="N45" s="338"/>
    </row>
    <row r="46" spans="1:14" ht="27.75" customHeight="1" x14ac:dyDescent="0.25">
      <c r="A46" s="466">
        <v>100</v>
      </c>
      <c r="B46" s="42" t="s">
        <v>77</v>
      </c>
      <c r="C46" s="43">
        <v>180</v>
      </c>
      <c r="D46" s="44"/>
      <c r="E46" s="44"/>
      <c r="F46" s="45"/>
      <c r="G46" s="44"/>
      <c r="H46" s="44"/>
      <c r="I46" s="44"/>
      <c r="J46" s="83">
        <f>SUM(J47:J49)</f>
        <v>0.28600000000000003</v>
      </c>
      <c r="K46" s="83">
        <f t="shared" ref="K46:M46" si="26">SUM(K47:K49)</f>
        <v>0.20600000000000002</v>
      </c>
      <c r="L46" s="83">
        <f t="shared" si="26"/>
        <v>20.071999999999999</v>
      </c>
      <c r="M46" s="46">
        <f t="shared" si="26"/>
        <v>86.28</v>
      </c>
      <c r="N46" s="44">
        <v>3.08</v>
      </c>
    </row>
    <row r="47" spans="1:14" ht="14.1" customHeight="1" x14ac:dyDescent="0.25">
      <c r="A47" s="4"/>
      <c r="B47" s="48" t="s">
        <v>78</v>
      </c>
      <c r="C47" s="20"/>
      <c r="D47" s="49">
        <v>54</v>
      </c>
      <c r="E47" s="49">
        <v>49</v>
      </c>
      <c r="F47" s="49">
        <v>0.4</v>
      </c>
      <c r="G47" s="49">
        <v>0.4</v>
      </c>
      <c r="H47" s="49">
        <v>9.8000000000000007</v>
      </c>
      <c r="I47" s="49">
        <v>47</v>
      </c>
      <c r="J47" s="88">
        <f t="shared" ref="J47:J49" si="27">ABS(E47/100*F47)</f>
        <v>0.19600000000000001</v>
      </c>
      <c r="K47" s="88">
        <f t="shared" ref="K47:K49" si="28">ABS(E47/100*G47)</f>
        <v>0.19600000000000001</v>
      </c>
      <c r="L47" s="88">
        <f t="shared" ref="L47:L49" si="29">ABS(E47/100*H47)</f>
        <v>4.8020000000000005</v>
      </c>
      <c r="M47" s="88">
        <f t="shared" ref="M47:M49" si="30">ABS(E47/100*I47)</f>
        <v>23.03</v>
      </c>
      <c r="N47" s="48"/>
    </row>
    <row r="48" spans="1:14" ht="14.1" customHeight="1" x14ac:dyDescent="0.25">
      <c r="A48" s="4"/>
      <c r="B48" s="48" t="s">
        <v>59</v>
      </c>
      <c r="C48" s="20"/>
      <c r="D48" s="49">
        <v>10</v>
      </c>
      <c r="E48" s="49">
        <v>10</v>
      </c>
      <c r="F48" s="49">
        <v>0.9</v>
      </c>
      <c r="G48" s="49">
        <v>0.1</v>
      </c>
      <c r="H48" s="49">
        <v>3</v>
      </c>
      <c r="I48" s="49">
        <v>34</v>
      </c>
      <c r="J48" s="88">
        <f t="shared" si="27"/>
        <v>9.0000000000000011E-2</v>
      </c>
      <c r="K48" s="88">
        <f t="shared" si="28"/>
        <v>1.0000000000000002E-2</v>
      </c>
      <c r="L48" s="88">
        <f t="shared" si="29"/>
        <v>0.30000000000000004</v>
      </c>
      <c r="M48" s="88">
        <f t="shared" si="30"/>
        <v>3.4000000000000004</v>
      </c>
      <c r="N48" s="48"/>
    </row>
    <row r="49" spans="1:15" ht="14.1" customHeight="1" x14ac:dyDescent="0.25">
      <c r="A49" s="4"/>
      <c r="B49" s="48" t="s">
        <v>60</v>
      </c>
      <c r="C49" s="20"/>
      <c r="D49" s="49">
        <v>15</v>
      </c>
      <c r="E49" s="49">
        <v>15</v>
      </c>
      <c r="F49" s="49">
        <v>0</v>
      </c>
      <c r="G49" s="49">
        <v>0</v>
      </c>
      <c r="H49" s="49">
        <v>99.8</v>
      </c>
      <c r="I49" s="49">
        <v>399</v>
      </c>
      <c r="J49" s="88">
        <f t="shared" si="27"/>
        <v>0</v>
      </c>
      <c r="K49" s="88">
        <f t="shared" si="28"/>
        <v>0</v>
      </c>
      <c r="L49" s="88">
        <f t="shared" si="29"/>
        <v>14.969999999999999</v>
      </c>
      <c r="M49" s="88">
        <f t="shared" si="30"/>
        <v>59.849999999999994</v>
      </c>
      <c r="N49" s="48"/>
    </row>
    <row r="50" spans="1:15" ht="14.1" customHeight="1" x14ac:dyDescent="0.25">
      <c r="A50" s="4"/>
      <c r="B50" s="8" t="s">
        <v>79</v>
      </c>
      <c r="C50" s="20"/>
      <c r="D50" s="49">
        <v>0.05</v>
      </c>
      <c r="E50" s="49">
        <v>0.05</v>
      </c>
      <c r="F50" s="49"/>
      <c r="G50" s="49"/>
      <c r="H50" s="49"/>
      <c r="I50" s="49"/>
      <c r="J50" s="49"/>
      <c r="K50" s="49"/>
      <c r="L50" s="49"/>
      <c r="M50" s="49"/>
      <c r="N50" s="48"/>
    </row>
    <row r="51" spans="1:15" ht="14.1" customHeight="1" x14ac:dyDescent="0.25">
      <c r="A51" s="130"/>
      <c r="B51" s="130" t="s">
        <v>49</v>
      </c>
      <c r="C51" s="131">
        <v>50</v>
      </c>
      <c r="D51" s="57">
        <v>50</v>
      </c>
      <c r="E51" s="57">
        <v>50</v>
      </c>
      <c r="F51" s="57">
        <v>7.9</v>
      </c>
      <c r="G51" s="109">
        <v>1</v>
      </c>
      <c r="H51" s="109">
        <v>48.3</v>
      </c>
      <c r="I51" s="56">
        <v>235</v>
      </c>
      <c r="J51" s="58">
        <f>ABS(E51/100*F51)</f>
        <v>3.95</v>
      </c>
      <c r="K51" s="58">
        <f>ABS(E51/100*G51)</f>
        <v>0.5</v>
      </c>
      <c r="L51" s="55">
        <f>ABS(E51/100*H51)</f>
        <v>24.15</v>
      </c>
      <c r="M51" s="55">
        <f>ABS(E51/100*I51)</f>
        <v>117.5</v>
      </c>
      <c r="N51" s="54"/>
    </row>
    <row r="52" spans="1:15" ht="14.1" customHeight="1" x14ac:dyDescent="0.25">
      <c r="A52" s="22"/>
      <c r="B52" s="58" t="s">
        <v>50</v>
      </c>
      <c r="C52" s="677"/>
      <c r="D52" s="678"/>
      <c r="E52" s="678"/>
      <c r="F52" s="678"/>
      <c r="G52" s="678"/>
      <c r="H52" s="678"/>
      <c r="I52" s="679"/>
      <c r="J52" s="98">
        <f>ABS(J51+J46+J39+J32+J23)</f>
        <v>26.658259999999999</v>
      </c>
      <c r="K52" s="98">
        <f>ABS(K51+K46+K39+K32+K23)</f>
        <v>25.832700000000003</v>
      </c>
      <c r="L52" s="98">
        <f>ABS(L51+L46+L39+L32+L23)</f>
        <v>88.299659999999989</v>
      </c>
      <c r="M52" s="55">
        <f>ABS(M51+M46+M39+M32+M23)</f>
        <v>699.50659999999993</v>
      </c>
      <c r="N52" s="106"/>
    </row>
    <row r="53" spans="1:15" ht="14.1" customHeight="1" x14ac:dyDescent="0.25">
      <c r="A53" s="685" t="s">
        <v>51</v>
      </c>
      <c r="B53" s="686"/>
      <c r="C53" s="686"/>
      <c r="D53" s="686"/>
      <c r="E53" s="686"/>
      <c r="F53" s="686"/>
      <c r="G53" s="686"/>
      <c r="H53" s="686"/>
      <c r="I53" s="686"/>
      <c r="J53" s="686"/>
      <c r="K53" s="686"/>
      <c r="L53" s="686"/>
      <c r="M53" s="686"/>
      <c r="N53" s="687"/>
    </row>
    <row r="54" spans="1:15" ht="29.25" customHeight="1" x14ac:dyDescent="0.25">
      <c r="A54" s="43">
        <v>81</v>
      </c>
      <c r="B54" s="42" t="s">
        <v>222</v>
      </c>
      <c r="C54" s="1" t="s">
        <v>221</v>
      </c>
      <c r="D54" s="45"/>
      <c r="E54" s="45"/>
      <c r="F54" s="45"/>
      <c r="G54" s="45"/>
      <c r="H54" s="45"/>
      <c r="I54" s="44"/>
      <c r="J54" s="46">
        <f>SUM(J55:J61)</f>
        <v>16.490259999999996</v>
      </c>
      <c r="K54" s="46">
        <f t="shared" ref="K54:M54" si="31">SUM(K55:K61)</f>
        <v>4.0547000000000004</v>
      </c>
      <c r="L54" s="46">
        <f t="shared" si="31"/>
        <v>9.2486599999999992</v>
      </c>
      <c r="M54" s="46">
        <f t="shared" si="31"/>
        <v>139.74659999999997</v>
      </c>
      <c r="N54" s="44">
        <v>3.3</v>
      </c>
    </row>
    <row r="55" spans="1:15" ht="14.1" customHeight="1" x14ac:dyDescent="0.25">
      <c r="A55" s="47"/>
      <c r="B55" s="49" t="s">
        <v>80</v>
      </c>
      <c r="C55" s="4"/>
      <c r="D55" s="49">
        <v>114</v>
      </c>
      <c r="E55" s="49">
        <v>84</v>
      </c>
      <c r="F55" s="49">
        <v>17.2</v>
      </c>
      <c r="G55" s="49">
        <v>0.5</v>
      </c>
      <c r="H55" s="49">
        <v>0</v>
      </c>
      <c r="I55" s="48">
        <v>73</v>
      </c>
      <c r="J55" s="88">
        <f t="shared" ref="J55:J61" si="32">ABS(E55/100*F55)</f>
        <v>14.447999999999999</v>
      </c>
      <c r="K55" s="88">
        <f t="shared" ref="K55:K61" si="33">ABS(E55/100*G55)</f>
        <v>0.42</v>
      </c>
      <c r="L55" s="88">
        <f t="shared" ref="L55:L61" si="34">ABS(E55/100*H55)</f>
        <v>0</v>
      </c>
      <c r="M55" s="88">
        <f t="shared" ref="M55:M61" si="35">ABS(E55/100*I55)</f>
        <v>61.32</v>
      </c>
      <c r="N55" s="48"/>
    </row>
    <row r="56" spans="1:15" ht="14.1" customHeight="1" x14ac:dyDescent="0.25">
      <c r="A56" s="47"/>
      <c r="B56" s="49" t="s">
        <v>35</v>
      </c>
      <c r="C56" s="4"/>
      <c r="D56" s="49">
        <v>10</v>
      </c>
      <c r="E56" s="49">
        <v>8</v>
      </c>
      <c r="F56" s="49">
        <v>1.4</v>
      </c>
      <c r="G56" s="49">
        <v>0.2</v>
      </c>
      <c r="H56" s="49">
        <v>8.1999999999999993</v>
      </c>
      <c r="I56" s="49">
        <v>41</v>
      </c>
      <c r="J56" s="88">
        <f t="shared" si="32"/>
        <v>0.11199999999999999</v>
      </c>
      <c r="K56" s="88">
        <f t="shared" si="33"/>
        <v>1.6E-2</v>
      </c>
      <c r="L56" s="88">
        <f t="shared" si="34"/>
        <v>0.65599999999999992</v>
      </c>
      <c r="M56" s="88">
        <f t="shared" si="35"/>
        <v>3.2800000000000002</v>
      </c>
      <c r="N56" s="48"/>
    </row>
    <row r="57" spans="1:15" ht="14.1" customHeight="1" x14ac:dyDescent="0.25">
      <c r="A57" s="47"/>
      <c r="B57" s="49" t="s">
        <v>36</v>
      </c>
      <c r="C57" s="4"/>
      <c r="D57" s="49">
        <v>10</v>
      </c>
      <c r="E57" s="49">
        <v>8</v>
      </c>
      <c r="F57" s="49">
        <v>1.3</v>
      </c>
      <c r="G57" s="49">
        <v>0.1</v>
      </c>
      <c r="H57" s="49">
        <v>6.9</v>
      </c>
      <c r="I57" s="49">
        <v>35</v>
      </c>
      <c r="J57" s="88">
        <f t="shared" si="32"/>
        <v>0.10400000000000001</v>
      </c>
      <c r="K57" s="88">
        <f t="shared" si="33"/>
        <v>8.0000000000000002E-3</v>
      </c>
      <c r="L57" s="88">
        <f t="shared" si="34"/>
        <v>0.55200000000000005</v>
      </c>
      <c r="M57" s="88">
        <f t="shared" si="35"/>
        <v>2.8000000000000003</v>
      </c>
      <c r="N57" s="48"/>
    </row>
    <row r="58" spans="1:15" ht="14.1" customHeight="1" x14ac:dyDescent="0.25">
      <c r="A58" s="465"/>
      <c r="B58" s="471" t="s">
        <v>85</v>
      </c>
      <c r="C58" s="4"/>
      <c r="D58" s="471">
        <v>5</v>
      </c>
      <c r="E58" s="470">
        <v>4.38</v>
      </c>
      <c r="F58" s="458">
        <v>12.7</v>
      </c>
      <c r="G58" s="460">
        <v>11.5</v>
      </c>
      <c r="H58" s="460">
        <v>0.7</v>
      </c>
      <c r="I58" s="460">
        <v>157</v>
      </c>
      <c r="J58" s="471">
        <f t="shared" si="32"/>
        <v>0.55625999999999998</v>
      </c>
      <c r="K58" s="471">
        <f t="shared" si="33"/>
        <v>0.50370000000000004</v>
      </c>
      <c r="L58" s="471">
        <f t="shared" si="34"/>
        <v>3.0659999999999996E-2</v>
      </c>
      <c r="M58" s="471">
        <f t="shared" si="35"/>
        <v>6.8765999999999998</v>
      </c>
      <c r="N58" s="470"/>
    </row>
    <row r="59" spans="1:15" ht="14.1" customHeight="1" x14ac:dyDescent="0.25">
      <c r="A59" s="465"/>
      <c r="B59" s="471" t="s">
        <v>92</v>
      </c>
      <c r="C59" s="4"/>
      <c r="D59" s="471">
        <v>10</v>
      </c>
      <c r="E59" s="471">
        <v>10</v>
      </c>
      <c r="F59" s="458">
        <v>10.3</v>
      </c>
      <c r="G59" s="18">
        <v>1.1000000000000001</v>
      </c>
      <c r="H59" s="458">
        <v>70.599999999999994</v>
      </c>
      <c r="I59" s="460">
        <v>334</v>
      </c>
      <c r="J59" s="471">
        <f t="shared" si="32"/>
        <v>1.03</v>
      </c>
      <c r="K59" s="471">
        <f t="shared" si="33"/>
        <v>0.11000000000000001</v>
      </c>
      <c r="L59" s="471">
        <f t="shared" si="34"/>
        <v>7.06</v>
      </c>
      <c r="M59" s="471">
        <f t="shared" si="35"/>
        <v>33.4</v>
      </c>
      <c r="N59" s="470"/>
    </row>
    <row r="60" spans="1:15" ht="14.1" customHeight="1" x14ac:dyDescent="0.25">
      <c r="A60" s="47"/>
      <c r="B60" s="49" t="s">
        <v>55</v>
      </c>
      <c r="C60" s="4"/>
      <c r="D60" s="49">
        <v>5</v>
      </c>
      <c r="E60" s="470">
        <v>5</v>
      </c>
      <c r="F60" s="18">
        <v>4.8</v>
      </c>
      <c r="G60" s="68">
        <v>0</v>
      </c>
      <c r="H60" s="68">
        <v>19</v>
      </c>
      <c r="I60" s="68">
        <v>102</v>
      </c>
      <c r="J60" s="88">
        <f t="shared" si="32"/>
        <v>0.24</v>
      </c>
      <c r="K60" s="88">
        <f t="shared" si="33"/>
        <v>0</v>
      </c>
      <c r="L60" s="88">
        <f t="shared" si="34"/>
        <v>0.95000000000000007</v>
      </c>
      <c r="M60" s="88">
        <f t="shared" si="35"/>
        <v>5.1000000000000005</v>
      </c>
      <c r="N60" s="48"/>
    </row>
    <row r="61" spans="1:15" ht="14.1" customHeight="1" x14ac:dyDescent="0.25">
      <c r="A61" s="47"/>
      <c r="B61" s="2" t="s">
        <v>38</v>
      </c>
      <c r="C61" s="4"/>
      <c r="D61" s="49">
        <v>3</v>
      </c>
      <c r="E61" s="49">
        <v>3</v>
      </c>
      <c r="F61" s="49">
        <v>0</v>
      </c>
      <c r="G61" s="26">
        <v>99.9</v>
      </c>
      <c r="H61" s="49">
        <v>0</v>
      </c>
      <c r="I61" s="49">
        <v>899</v>
      </c>
      <c r="J61" s="88">
        <f t="shared" si="32"/>
        <v>0</v>
      </c>
      <c r="K61" s="88">
        <f t="shared" si="33"/>
        <v>2.9969999999999999</v>
      </c>
      <c r="L61" s="88">
        <f t="shared" si="34"/>
        <v>0</v>
      </c>
      <c r="M61" s="88">
        <f t="shared" si="35"/>
        <v>26.97</v>
      </c>
      <c r="N61" s="48"/>
    </row>
    <row r="62" spans="1:15" ht="20.25" customHeight="1" x14ac:dyDescent="0.25">
      <c r="A62" s="317">
        <v>59</v>
      </c>
      <c r="B62" s="310" t="s">
        <v>40</v>
      </c>
      <c r="C62" s="317">
        <v>150</v>
      </c>
      <c r="D62" s="320"/>
      <c r="E62" s="320"/>
      <c r="F62" s="320"/>
      <c r="G62" s="320"/>
      <c r="H62" s="320"/>
      <c r="I62" s="320"/>
      <c r="J62" s="310">
        <f>SUM(J63:J65)</f>
        <v>4.1900000000000004</v>
      </c>
      <c r="K62" s="310">
        <f>SUM(K63:K65)</f>
        <v>5.7650000000000006</v>
      </c>
      <c r="L62" s="310">
        <f>SUM(L63:L65)</f>
        <v>24.420000000000005</v>
      </c>
      <c r="M62" s="310">
        <f>SUM(M63:M65)</f>
        <v>167</v>
      </c>
      <c r="N62" s="457">
        <v>30.2</v>
      </c>
    </row>
    <row r="63" spans="1:15" ht="15.75" customHeight="1" x14ac:dyDescent="0.25">
      <c r="A63" s="23"/>
      <c r="B63" s="5" t="s">
        <v>34</v>
      </c>
      <c r="C63" s="318"/>
      <c r="D63" s="321">
        <v>180</v>
      </c>
      <c r="E63" s="321">
        <v>135</v>
      </c>
      <c r="F63" s="328">
        <v>2</v>
      </c>
      <c r="G63" s="328">
        <v>0.4</v>
      </c>
      <c r="H63" s="328">
        <v>16.3</v>
      </c>
      <c r="I63" s="328">
        <v>77</v>
      </c>
      <c r="J63" s="328">
        <f t="shared" ref="J63:J65" si="36">ABS(E63/100*F63)</f>
        <v>2.7</v>
      </c>
      <c r="K63" s="328">
        <f t="shared" ref="K63:K65" si="37">ABS(E63/100*G63)</f>
        <v>0.54</v>
      </c>
      <c r="L63" s="328">
        <f t="shared" ref="L63:L65" si="38">ABS(E63/100*H63)</f>
        <v>22.005000000000003</v>
      </c>
      <c r="M63" s="328">
        <f t="shared" ref="M63:M65" si="39">ABS(E63/100*I63)</f>
        <v>103.95</v>
      </c>
      <c r="N63" s="59"/>
      <c r="O63" s="20"/>
    </row>
    <row r="64" spans="1:15" ht="14.1" customHeight="1" x14ac:dyDescent="0.25">
      <c r="A64" s="23"/>
      <c r="B64" s="5" t="s">
        <v>41</v>
      </c>
      <c r="C64" s="306"/>
      <c r="D64" s="308">
        <v>50</v>
      </c>
      <c r="E64" s="308">
        <v>50</v>
      </c>
      <c r="F64" s="20">
        <v>2.9</v>
      </c>
      <c r="G64" s="328">
        <v>3.2</v>
      </c>
      <c r="H64" s="324">
        <v>4.7</v>
      </c>
      <c r="I64" s="328">
        <v>60</v>
      </c>
      <c r="J64" s="328">
        <f t="shared" si="36"/>
        <v>1.45</v>
      </c>
      <c r="K64" s="328">
        <f t="shared" si="37"/>
        <v>1.6</v>
      </c>
      <c r="L64" s="328">
        <f t="shared" si="38"/>
        <v>2.35</v>
      </c>
      <c r="M64" s="328">
        <f t="shared" si="39"/>
        <v>30</v>
      </c>
      <c r="N64" s="324"/>
    </row>
    <row r="65" spans="1:15" ht="14.1" customHeight="1" x14ac:dyDescent="0.25">
      <c r="A65" s="23"/>
      <c r="B65" s="321" t="s">
        <v>37</v>
      </c>
      <c r="C65" s="369"/>
      <c r="D65" s="18">
        <v>5</v>
      </c>
      <c r="E65" s="308">
        <v>5</v>
      </c>
      <c r="F65" s="328">
        <v>0.8</v>
      </c>
      <c r="G65" s="328">
        <v>72.5</v>
      </c>
      <c r="H65" s="328">
        <v>1.3</v>
      </c>
      <c r="I65" s="324">
        <v>661</v>
      </c>
      <c r="J65" s="328">
        <f t="shared" si="36"/>
        <v>4.0000000000000008E-2</v>
      </c>
      <c r="K65" s="328">
        <f t="shared" si="37"/>
        <v>3.625</v>
      </c>
      <c r="L65" s="328">
        <f t="shared" si="38"/>
        <v>6.5000000000000002E-2</v>
      </c>
      <c r="M65" s="328">
        <f t="shared" si="39"/>
        <v>33.050000000000004</v>
      </c>
      <c r="N65" s="324"/>
    </row>
    <row r="66" spans="1:15" ht="14.1" customHeight="1" x14ac:dyDescent="0.25">
      <c r="A66" s="573">
        <v>8</v>
      </c>
      <c r="B66" s="11" t="s">
        <v>283</v>
      </c>
      <c r="C66" s="368">
        <v>50</v>
      </c>
      <c r="D66" s="370"/>
      <c r="E66" s="370"/>
      <c r="F66" s="385"/>
      <c r="G66" s="427"/>
      <c r="H66" s="427"/>
      <c r="I66" s="385"/>
      <c r="J66" s="570">
        <f>SUM(J67:J68)</f>
        <v>0.57200000000000006</v>
      </c>
      <c r="K66" s="570">
        <f t="shared" ref="K66:M66" si="40">SUM(K67:K68)</f>
        <v>1.9980000000000002</v>
      </c>
      <c r="L66" s="570">
        <f t="shared" si="40"/>
        <v>2.4440000000000004</v>
      </c>
      <c r="M66" s="571">
        <f t="shared" si="40"/>
        <v>30.46</v>
      </c>
      <c r="N66" s="178">
        <v>0.03</v>
      </c>
    </row>
    <row r="67" spans="1:15" ht="14.1" customHeight="1" x14ac:dyDescent="0.25">
      <c r="A67" s="369"/>
      <c r="B67" s="371" t="s">
        <v>227</v>
      </c>
      <c r="C67" s="369"/>
      <c r="D67" s="549">
        <v>60</v>
      </c>
      <c r="E67" s="535">
        <v>52</v>
      </c>
      <c r="F67" s="386">
        <v>1.1000000000000001</v>
      </c>
      <c r="G67" s="428">
        <v>0</v>
      </c>
      <c r="H67" s="576">
        <v>4.7</v>
      </c>
      <c r="I67" s="386">
        <v>24</v>
      </c>
      <c r="J67" s="417">
        <f t="shared" ref="J67:J68" si="41">ABS(E67/100*F67)</f>
        <v>0.57200000000000006</v>
      </c>
      <c r="K67" s="417">
        <f t="shared" ref="K67:K68" si="42">ABS(E67/100*G67)</f>
        <v>0</v>
      </c>
      <c r="L67" s="417">
        <f t="shared" ref="L67:L68" si="43">ABS(E67/100*H67)</f>
        <v>2.4440000000000004</v>
      </c>
      <c r="M67" s="414">
        <f t="shared" ref="M67:M68" si="44">ABS(E67/100*I67)</f>
        <v>12.48</v>
      </c>
      <c r="N67" s="24"/>
    </row>
    <row r="68" spans="1:15" ht="14.1" customHeight="1" x14ac:dyDescent="0.25">
      <c r="A68" s="32"/>
      <c r="B68" s="14" t="s">
        <v>38</v>
      </c>
      <c r="C68" s="32"/>
      <c r="D68" s="32">
        <v>2</v>
      </c>
      <c r="E68" s="14">
        <v>2</v>
      </c>
      <c r="F68" s="405">
        <v>0</v>
      </c>
      <c r="G68" s="35">
        <v>99.9</v>
      </c>
      <c r="H68" s="405">
        <v>0</v>
      </c>
      <c r="I68" s="8">
        <v>899</v>
      </c>
      <c r="J68" s="405">
        <f t="shared" si="41"/>
        <v>0</v>
      </c>
      <c r="K68" s="405">
        <f t="shared" si="42"/>
        <v>1.9980000000000002</v>
      </c>
      <c r="L68" s="405">
        <f t="shared" si="43"/>
        <v>0</v>
      </c>
      <c r="M68" s="8">
        <f t="shared" si="44"/>
        <v>17.98</v>
      </c>
      <c r="N68" s="395"/>
    </row>
    <row r="69" spans="1:15" ht="14.1" customHeight="1" x14ac:dyDescent="0.25">
      <c r="A69" s="378">
        <v>101</v>
      </c>
      <c r="B69" s="372" t="s">
        <v>110</v>
      </c>
      <c r="C69" s="378">
        <v>200</v>
      </c>
      <c r="D69" s="386"/>
      <c r="E69" s="386"/>
      <c r="F69" s="389"/>
      <c r="G69" s="386"/>
      <c r="H69" s="386"/>
      <c r="I69" s="386"/>
      <c r="J69" s="387">
        <f>SUM(J70:J71)</f>
        <v>0</v>
      </c>
      <c r="K69" s="387">
        <f t="shared" ref="K69:M69" si="45">SUM(K70:K71)</f>
        <v>0</v>
      </c>
      <c r="L69" s="387">
        <f t="shared" si="45"/>
        <v>14.969999999999999</v>
      </c>
      <c r="M69" s="387">
        <f t="shared" si="45"/>
        <v>59.849999999999994</v>
      </c>
      <c r="N69" s="28">
        <v>0.06</v>
      </c>
    </row>
    <row r="70" spans="1:15" ht="14.1" customHeight="1" x14ac:dyDescent="0.25">
      <c r="A70" s="47"/>
      <c r="B70" s="49" t="s">
        <v>58</v>
      </c>
      <c r="C70" s="47"/>
      <c r="D70" s="48">
        <v>0.6</v>
      </c>
      <c r="E70" s="48">
        <v>0.6</v>
      </c>
      <c r="F70" s="49"/>
      <c r="G70" s="48"/>
      <c r="H70" s="48"/>
      <c r="I70" s="48"/>
      <c r="J70" s="48"/>
      <c r="K70" s="48"/>
      <c r="L70" s="48"/>
      <c r="M70" s="49"/>
      <c r="N70" s="48"/>
    </row>
    <row r="71" spans="1:15" ht="14.1" customHeight="1" x14ac:dyDescent="0.25">
      <c r="A71" s="22"/>
      <c r="B71" s="2" t="s">
        <v>60</v>
      </c>
      <c r="C71" s="22"/>
      <c r="D71" s="8">
        <v>15</v>
      </c>
      <c r="E71" s="8">
        <v>15</v>
      </c>
      <c r="F71" s="29">
        <v>0</v>
      </c>
      <c r="G71" s="30">
        <v>0</v>
      </c>
      <c r="H71" s="2">
        <v>99.8</v>
      </c>
      <c r="I71" s="2">
        <v>399</v>
      </c>
      <c r="J71" s="298">
        <f t="shared" ref="J71" si="46">ABS(E71/100*F71)</f>
        <v>0</v>
      </c>
      <c r="K71" s="298">
        <f t="shared" ref="K71" si="47">ABS(E71/100*G71)</f>
        <v>0</v>
      </c>
      <c r="L71" s="298">
        <f t="shared" ref="L71" si="48">ABS(E71/100*H71)</f>
        <v>14.969999999999999</v>
      </c>
      <c r="M71" s="8">
        <f t="shared" ref="M71" si="49">ABS(E71/100*I71)</f>
        <v>59.849999999999994</v>
      </c>
      <c r="N71" s="8"/>
      <c r="O71" s="18"/>
    </row>
    <row r="72" spans="1:15" ht="14.1" customHeight="1" x14ac:dyDescent="0.25">
      <c r="A72" s="22"/>
      <c r="B72" s="58" t="s">
        <v>56</v>
      </c>
      <c r="C72" s="297">
        <v>20</v>
      </c>
      <c r="D72" s="300">
        <v>20</v>
      </c>
      <c r="E72" s="299">
        <v>20</v>
      </c>
      <c r="F72" s="133">
        <v>7.7</v>
      </c>
      <c r="G72" s="94">
        <v>3</v>
      </c>
      <c r="H72" s="94">
        <v>50.1</v>
      </c>
      <c r="I72" s="94">
        <v>259</v>
      </c>
      <c r="J72" s="112">
        <f>ABS(E72/100*F72)</f>
        <v>1.54</v>
      </c>
      <c r="K72" s="112">
        <f>ABS(E72/100*G72)</f>
        <v>0.60000000000000009</v>
      </c>
      <c r="L72" s="55">
        <f>ABS(E72/100*H72)</f>
        <v>10.020000000000001</v>
      </c>
      <c r="M72" s="55">
        <f>ABS(E72/100*I72)</f>
        <v>51.800000000000004</v>
      </c>
      <c r="N72" s="94"/>
    </row>
    <row r="73" spans="1:15" ht="21.75" customHeight="1" x14ac:dyDescent="0.25">
      <c r="A73" s="22"/>
      <c r="B73" s="92" t="s">
        <v>61</v>
      </c>
      <c r="C73" s="630"/>
      <c r="D73" s="631"/>
      <c r="E73" s="631"/>
      <c r="F73" s="631"/>
      <c r="G73" s="631"/>
      <c r="H73" s="631"/>
      <c r="I73" s="632"/>
      <c r="J73" s="55">
        <f>ABS(J72+J69+J62+J54+J66)</f>
        <v>22.792259999999995</v>
      </c>
      <c r="K73" s="55">
        <f>ABS(K72+K69+K62+K54+K66)</f>
        <v>12.4177</v>
      </c>
      <c r="L73" s="55">
        <f>ABS(L72+L69+L62+L54+L66)</f>
        <v>61.102660000000014</v>
      </c>
      <c r="M73" s="55">
        <f>ABS(M72+M69+M62+M54+M66)</f>
        <v>448.8565999999999</v>
      </c>
      <c r="N73" s="101"/>
    </row>
    <row r="74" spans="1:15" ht="14.1" customHeight="1" x14ac:dyDescent="0.25">
      <c r="A74" s="627" t="s">
        <v>62</v>
      </c>
      <c r="B74" s="683"/>
      <c r="C74" s="683"/>
      <c r="D74" s="683"/>
      <c r="E74" s="683"/>
      <c r="F74" s="683"/>
      <c r="G74" s="683"/>
      <c r="H74" s="683"/>
      <c r="I74" s="683"/>
      <c r="J74" s="683"/>
      <c r="K74" s="683"/>
      <c r="L74" s="683"/>
      <c r="M74" s="683"/>
      <c r="N74" s="684"/>
    </row>
    <row r="75" spans="1:15" ht="14.1" customHeight="1" x14ac:dyDescent="0.25">
      <c r="A75" s="54">
        <v>105</v>
      </c>
      <c r="B75" s="58" t="s">
        <v>82</v>
      </c>
      <c r="C75" s="54">
        <v>180</v>
      </c>
      <c r="D75" s="56">
        <v>180</v>
      </c>
      <c r="E75" s="56">
        <v>180</v>
      </c>
      <c r="F75" s="57">
        <v>2.8</v>
      </c>
      <c r="G75" s="56">
        <v>4</v>
      </c>
      <c r="H75" s="56">
        <v>4.2</v>
      </c>
      <c r="I75" s="56">
        <v>67</v>
      </c>
      <c r="J75" s="55">
        <f t="shared" ref="J75:J77" si="50">ABS(E75/100*F75)</f>
        <v>5.04</v>
      </c>
      <c r="K75" s="55">
        <f t="shared" ref="K75:K77" si="51">ABS(E75/100*G75)</f>
        <v>7.2</v>
      </c>
      <c r="L75" s="55">
        <f t="shared" ref="L75:L77" si="52">ABS(E75/100*H75)</f>
        <v>7.5600000000000005</v>
      </c>
      <c r="M75" s="55">
        <f t="shared" ref="M75:M77" si="53">ABS(E75/100*I75)</f>
        <v>120.60000000000001</v>
      </c>
      <c r="N75" s="56">
        <v>1.4</v>
      </c>
    </row>
    <row r="76" spans="1:15" ht="14.1" customHeight="1" x14ac:dyDescent="0.25">
      <c r="A76" s="606">
        <v>106</v>
      </c>
      <c r="B76" s="58" t="s">
        <v>223</v>
      </c>
      <c r="C76" s="54">
        <v>40</v>
      </c>
      <c r="D76" s="56">
        <v>40</v>
      </c>
      <c r="E76" s="56">
        <v>40</v>
      </c>
      <c r="F76" s="133">
        <v>7.7</v>
      </c>
      <c r="G76" s="48">
        <v>3</v>
      </c>
      <c r="H76" s="48">
        <v>50.1</v>
      </c>
      <c r="I76" s="48">
        <v>259</v>
      </c>
      <c r="J76" s="55">
        <f t="shared" si="50"/>
        <v>3.08</v>
      </c>
      <c r="K76" s="55">
        <f t="shared" si="51"/>
        <v>1.2000000000000002</v>
      </c>
      <c r="L76" s="55">
        <f t="shared" si="52"/>
        <v>20.040000000000003</v>
      </c>
      <c r="M76" s="55">
        <f t="shared" si="53"/>
        <v>103.60000000000001</v>
      </c>
      <c r="N76" s="48"/>
    </row>
    <row r="77" spans="1:15" ht="14.1" customHeight="1" x14ac:dyDescent="0.25">
      <c r="A77" s="56"/>
      <c r="B77" s="58" t="s">
        <v>64</v>
      </c>
      <c r="C77" s="54">
        <v>65</v>
      </c>
      <c r="D77" s="56">
        <v>65</v>
      </c>
      <c r="E77" s="56">
        <v>65</v>
      </c>
      <c r="F77" s="134">
        <v>0.4</v>
      </c>
      <c r="G77" s="115">
        <v>0.4</v>
      </c>
      <c r="H77" s="115">
        <v>9.8000000000000007</v>
      </c>
      <c r="I77" s="115">
        <v>47</v>
      </c>
      <c r="J77" s="55">
        <f t="shared" si="50"/>
        <v>0.26</v>
      </c>
      <c r="K77" s="55">
        <f t="shared" si="51"/>
        <v>0.26</v>
      </c>
      <c r="L77" s="55">
        <f t="shared" si="52"/>
        <v>6.370000000000001</v>
      </c>
      <c r="M77" s="55">
        <f t="shared" si="53"/>
        <v>30.55</v>
      </c>
      <c r="N77" s="115">
        <v>3.75</v>
      </c>
    </row>
    <row r="78" spans="1:15" ht="14.1" customHeight="1" x14ac:dyDescent="0.25">
      <c r="A78" s="56"/>
      <c r="B78" s="58" t="s">
        <v>65</v>
      </c>
      <c r="C78" s="630"/>
      <c r="D78" s="631"/>
      <c r="E78" s="631"/>
      <c r="F78" s="631"/>
      <c r="G78" s="631"/>
      <c r="H78" s="631"/>
      <c r="I78" s="632"/>
      <c r="J78" s="55">
        <f>SUM(J75:J77)</f>
        <v>8.3800000000000008</v>
      </c>
      <c r="K78" s="55">
        <f>SUM(K75:K77)</f>
        <v>8.66</v>
      </c>
      <c r="L78" s="55">
        <f>SUM(L75:L77)</f>
        <v>33.97</v>
      </c>
      <c r="M78" s="55">
        <f>SUM(M75:M77)</f>
        <v>254.75000000000003</v>
      </c>
      <c r="N78" s="101"/>
    </row>
    <row r="79" spans="1:15" ht="14.1" customHeight="1" x14ac:dyDescent="0.25">
      <c r="A79" s="273"/>
      <c r="B79" s="275" t="s">
        <v>181</v>
      </c>
      <c r="C79" s="54">
        <v>6</v>
      </c>
      <c r="D79" s="273">
        <v>6</v>
      </c>
      <c r="E79" s="273">
        <v>6</v>
      </c>
      <c r="F79" s="268"/>
      <c r="G79" s="268"/>
      <c r="H79" s="268"/>
      <c r="I79" s="269"/>
      <c r="J79" s="55"/>
      <c r="K79" s="55"/>
      <c r="L79" s="55"/>
      <c r="M79" s="266"/>
      <c r="N79" s="267"/>
    </row>
    <row r="80" spans="1:15" ht="14.1" customHeight="1" x14ac:dyDescent="0.25">
      <c r="A80" s="56"/>
      <c r="B80" s="58" t="s">
        <v>66</v>
      </c>
      <c r="C80" s="630"/>
      <c r="D80" s="631"/>
      <c r="E80" s="631"/>
      <c r="F80" s="631"/>
      <c r="G80" s="631"/>
      <c r="H80" s="631"/>
      <c r="I80" s="632"/>
      <c r="J80" s="55">
        <f>ABS(J78+J73+J52+J21)</f>
        <v>74.849519999999984</v>
      </c>
      <c r="K80" s="55">
        <f t="shared" ref="K80:M80" si="54">ABS(K78+K73+K52+K21)</f>
        <v>70.100400000000008</v>
      </c>
      <c r="L80" s="55">
        <f t="shared" si="54"/>
        <v>248.19632000000001</v>
      </c>
      <c r="M80" s="55">
        <f t="shared" si="54"/>
        <v>1942.3931999999998</v>
      </c>
      <c r="N80" s="101"/>
    </row>
  </sheetData>
  <mergeCells count="34">
    <mergeCell ref="C80:I80"/>
    <mergeCell ref="C78:I78"/>
    <mergeCell ref="A74:N74"/>
    <mergeCell ref="A53:N53"/>
    <mergeCell ref="C73:I73"/>
    <mergeCell ref="C52:I52"/>
    <mergeCell ref="J7:J8"/>
    <mergeCell ref="K7:K8"/>
    <mergeCell ref="L7:L8"/>
    <mergeCell ref="C7:C8"/>
    <mergeCell ref="D7:D8"/>
    <mergeCell ref="E7:E8"/>
    <mergeCell ref="F7:F8"/>
    <mergeCell ref="A22:N22"/>
    <mergeCell ref="C21:I21"/>
    <mergeCell ref="A2:C2"/>
    <mergeCell ref="D2:H2"/>
    <mergeCell ref="I1:K1"/>
    <mergeCell ref="A3:N3"/>
    <mergeCell ref="F4:H4"/>
    <mergeCell ref="J4:L4"/>
    <mergeCell ref="L1:O1"/>
    <mergeCell ref="I2:K2"/>
    <mergeCell ref="L2:N2"/>
    <mergeCell ref="A1:C1"/>
    <mergeCell ref="D1:H1"/>
    <mergeCell ref="A5:E5"/>
    <mergeCell ref="A6:N6"/>
    <mergeCell ref="B7:B8"/>
    <mergeCell ref="N7:N8"/>
    <mergeCell ref="G7:G8"/>
    <mergeCell ref="H7:H8"/>
    <mergeCell ref="I7:I8"/>
    <mergeCell ref="M7:M8"/>
  </mergeCells>
  <pageMargins left="0.25" right="0.25" top="0.54253472222222221" bottom="0.3689236111111111" header="0.3" footer="0.3"/>
  <pageSetup paperSize="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view="pageLayout" topLeftCell="A43" zoomScale="98" zoomScalePageLayoutView="98" workbookViewId="0">
      <selection activeCell="I63" sqref="I62:I63"/>
    </sheetView>
  </sheetViews>
  <sheetFormatPr defaultRowHeight="14.1" customHeight="1" x14ac:dyDescent="0.25"/>
  <cols>
    <col min="1" max="1" width="5.140625" style="89" customWidth="1"/>
    <col min="2" max="2" width="22.140625" style="89" customWidth="1"/>
    <col min="3" max="3" width="7" style="89" customWidth="1"/>
    <col min="4" max="4" width="7.7109375" style="89" customWidth="1"/>
    <col min="5" max="5" width="7.5703125" style="89" customWidth="1"/>
    <col min="6" max="6" width="8.28515625" style="89" customWidth="1"/>
    <col min="7" max="7" width="7.28515625" style="89" customWidth="1"/>
    <col min="8" max="8" width="7.140625" style="89" customWidth="1"/>
    <col min="9" max="9" width="10.5703125" style="89" customWidth="1"/>
    <col min="10" max="10" width="8.85546875" style="89" customWidth="1"/>
    <col min="11" max="11" width="9.5703125" style="89" customWidth="1"/>
    <col min="12" max="12" width="9.85546875" style="89" customWidth="1"/>
    <col min="13" max="13" width="11.42578125" style="89" customWidth="1"/>
    <col min="14" max="14" width="12.42578125" style="89" customWidth="1"/>
    <col min="15" max="16384" width="9.140625" style="89"/>
  </cols>
  <sheetData>
    <row r="1" spans="1:15" ht="0.75" customHeight="1" x14ac:dyDescent="0.3">
      <c r="A1" s="658"/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</row>
    <row r="2" spans="1:15" ht="14.1" customHeight="1" x14ac:dyDescent="0.25">
      <c r="A2" s="647" t="s">
        <v>0</v>
      </c>
      <c r="B2" s="647"/>
      <c r="C2" s="647"/>
      <c r="D2" s="648" t="s">
        <v>189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2.75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</row>
    <row r="4" spans="1:15" ht="13.5" customHeight="1" x14ac:dyDescent="0.25">
      <c r="A4" s="666" t="s">
        <v>116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</row>
    <row r="5" spans="1:15" ht="62.25" customHeight="1" x14ac:dyDescent="0.25">
      <c r="A5" s="91" t="s">
        <v>10</v>
      </c>
      <c r="B5" s="91" t="s">
        <v>9</v>
      </c>
      <c r="C5" s="91" t="s">
        <v>28</v>
      </c>
      <c r="D5" s="91" t="s">
        <v>27</v>
      </c>
      <c r="E5" s="91" t="s">
        <v>29</v>
      </c>
      <c r="F5" s="649" t="s">
        <v>184</v>
      </c>
      <c r="G5" s="650"/>
      <c r="H5" s="651"/>
      <c r="I5" s="91" t="s">
        <v>39</v>
      </c>
      <c r="J5" s="667" t="s">
        <v>11</v>
      </c>
      <c r="K5" s="667"/>
      <c r="L5" s="667"/>
      <c r="M5" s="92" t="s">
        <v>45</v>
      </c>
      <c r="N5" s="93" t="s">
        <v>183</v>
      </c>
    </row>
    <row r="6" spans="1:15" ht="14.1" customHeight="1" x14ac:dyDescent="0.25">
      <c r="A6" s="668"/>
      <c r="B6" s="668"/>
      <c r="C6" s="668"/>
      <c r="D6" s="668"/>
      <c r="E6" s="668"/>
      <c r="F6" s="55" t="s">
        <v>12</v>
      </c>
      <c r="G6" s="55" t="s">
        <v>13</v>
      </c>
      <c r="H6" s="55" t="s">
        <v>14</v>
      </c>
      <c r="I6" s="55"/>
      <c r="J6" s="55" t="s">
        <v>12</v>
      </c>
      <c r="K6" s="55" t="s">
        <v>13</v>
      </c>
      <c r="L6" s="55" t="s">
        <v>14</v>
      </c>
      <c r="M6" s="129"/>
      <c r="N6" s="55" t="s">
        <v>23</v>
      </c>
    </row>
    <row r="7" spans="1:15" ht="14.1" customHeight="1" x14ac:dyDescent="0.25">
      <c r="A7" s="676" t="s">
        <v>15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6"/>
    </row>
    <row r="8" spans="1:15" s="135" customFormat="1" ht="26.25" customHeight="1" x14ac:dyDescent="0.25">
      <c r="A8" s="140">
        <v>23</v>
      </c>
      <c r="B8" s="104" t="s">
        <v>264</v>
      </c>
      <c r="C8" s="189">
        <v>200</v>
      </c>
      <c r="D8" s="191"/>
      <c r="E8" s="191"/>
      <c r="F8" s="191"/>
      <c r="G8" s="191"/>
      <c r="H8" s="191"/>
      <c r="I8" s="191"/>
      <c r="J8" s="188">
        <f>SUM(J9:J12)</f>
        <v>6.0989999999999993</v>
      </c>
      <c r="K8" s="188">
        <f>SUM(K9:K12)</f>
        <v>7.4700000000000006</v>
      </c>
      <c r="L8" s="188">
        <f>SUM(L9:L12)</f>
        <v>22.054000000000002</v>
      </c>
      <c r="M8" s="188">
        <f>SUM(M9:M12)</f>
        <v>181.07999999999998</v>
      </c>
      <c r="N8" s="191">
        <v>1.6</v>
      </c>
    </row>
    <row r="9" spans="1:15" s="135" customFormat="1" ht="14.1" customHeight="1" x14ac:dyDescent="0.25">
      <c r="A9" s="142"/>
      <c r="B9" s="143" t="s">
        <v>86</v>
      </c>
      <c r="C9" s="190"/>
      <c r="D9" s="192">
        <v>15</v>
      </c>
      <c r="E9" s="192">
        <v>15</v>
      </c>
      <c r="F9" s="192">
        <v>11.5</v>
      </c>
      <c r="G9" s="192">
        <v>3.3</v>
      </c>
      <c r="H9" s="192">
        <v>66.5</v>
      </c>
      <c r="I9" s="192">
        <v>342</v>
      </c>
      <c r="J9" s="199">
        <f>ABS(E9/100*F9)</f>
        <v>1.7249999999999999</v>
      </c>
      <c r="K9" s="199">
        <f>ABS(E9/100*G9)</f>
        <v>0.49499999999999994</v>
      </c>
      <c r="L9" s="198">
        <f>ABS(E9/100*H9)</f>
        <v>9.9749999999999996</v>
      </c>
      <c r="M9" s="199">
        <f>ABS(E9/100*I9)</f>
        <v>51.3</v>
      </c>
      <c r="N9" s="192"/>
    </row>
    <row r="10" spans="1:15" s="135" customFormat="1" ht="14.1" customHeight="1" x14ac:dyDescent="0.25">
      <c r="A10" s="142"/>
      <c r="B10" s="192" t="s">
        <v>37</v>
      </c>
      <c r="C10" s="144"/>
      <c r="D10" s="197">
        <v>3</v>
      </c>
      <c r="E10" s="192">
        <v>3</v>
      </c>
      <c r="F10" s="199">
        <v>0.8</v>
      </c>
      <c r="G10" s="199">
        <v>72.5</v>
      </c>
      <c r="H10" s="199">
        <v>1.3</v>
      </c>
      <c r="I10" s="199">
        <v>661</v>
      </c>
      <c r="J10" s="199">
        <f t="shared" ref="J10:J12" si="0">ABS(E10/100*F10)</f>
        <v>2.4E-2</v>
      </c>
      <c r="K10" s="199">
        <f t="shared" ref="K10:K12" si="1">ABS(E10/100*G10)</f>
        <v>2.1749999999999998</v>
      </c>
      <c r="L10" s="198">
        <f t="shared" ref="L10:L12" si="2">ABS(E10/100*H10)</f>
        <v>3.9E-2</v>
      </c>
      <c r="M10" s="199">
        <f t="shared" ref="M10:M12" si="3">ABS(E10/100*I10)</f>
        <v>19.829999999999998</v>
      </c>
      <c r="N10" s="192"/>
    </row>
    <row r="11" spans="1:15" s="135" customFormat="1" ht="14.1" customHeight="1" x14ac:dyDescent="0.25">
      <c r="A11" s="195"/>
      <c r="B11" s="197" t="s">
        <v>41</v>
      </c>
      <c r="C11" s="195"/>
      <c r="D11" s="197">
        <v>150</v>
      </c>
      <c r="E11" s="197">
        <v>150</v>
      </c>
      <c r="F11" s="198">
        <v>2.9</v>
      </c>
      <c r="G11" s="199">
        <v>3.2</v>
      </c>
      <c r="H11" s="198">
        <v>4.7</v>
      </c>
      <c r="I11" s="199">
        <v>60</v>
      </c>
      <c r="J11" s="199">
        <f t="shared" si="0"/>
        <v>4.3499999999999996</v>
      </c>
      <c r="K11" s="199">
        <f t="shared" si="1"/>
        <v>4.8000000000000007</v>
      </c>
      <c r="L11" s="198">
        <f t="shared" si="2"/>
        <v>7.0500000000000007</v>
      </c>
      <c r="M11" s="199">
        <f t="shared" si="3"/>
        <v>90</v>
      </c>
      <c r="N11" s="192"/>
    </row>
    <row r="12" spans="1:15" s="135" customFormat="1" ht="14.1" customHeight="1" x14ac:dyDescent="0.25">
      <c r="A12" s="195"/>
      <c r="B12" s="197" t="s">
        <v>60</v>
      </c>
      <c r="C12" s="195"/>
      <c r="D12" s="197">
        <v>5</v>
      </c>
      <c r="E12" s="197">
        <v>5</v>
      </c>
      <c r="F12" s="199">
        <v>0</v>
      </c>
      <c r="G12" s="199">
        <v>0</v>
      </c>
      <c r="H12" s="199">
        <v>99.8</v>
      </c>
      <c r="I12" s="199">
        <v>399</v>
      </c>
      <c r="J12" s="199">
        <f t="shared" si="0"/>
        <v>0</v>
      </c>
      <c r="K12" s="199">
        <f t="shared" si="1"/>
        <v>0</v>
      </c>
      <c r="L12" s="198">
        <f t="shared" si="2"/>
        <v>4.99</v>
      </c>
      <c r="M12" s="199">
        <f t="shared" si="3"/>
        <v>19.950000000000003</v>
      </c>
      <c r="N12" s="192"/>
    </row>
    <row r="13" spans="1:15" ht="20.25" customHeight="1" x14ac:dyDescent="0.25">
      <c r="A13" s="96">
        <v>96</v>
      </c>
      <c r="B13" s="78" t="s">
        <v>89</v>
      </c>
      <c r="C13" s="85">
        <v>200</v>
      </c>
      <c r="D13" s="81"/>
      <c r="E13" s="81"/>
      <c r="F13" s="216"/>
      <c r="G13" s="213"/>
      <c r="H13" s="213"/>
      <c r="I13" s="213"/>
      <c r="J13" s="83">
        <f>SUM(J14:J16)</f>
        <v>3.48</v>
      </c>
      <c r="K13" s="83">
        <f>SUM(K14:K16)</f>
        <v>3.84</v>
      </c>
      <c r="L13" s="83">
        <f>SUM(L14:L16)</f>
        <v>20.61</v>
      </c>
      <c r="M13" s="125">
        <f>SUM(M14:M16)</f>
        <v>131.85</v>
      </c>
      <c r="N13" s="81">
        <v>0.9</v>
      </c>
    </row>
    <row r="14" spans="1:15" ht="14.1" customHeight="1" x14ac:dyDescent="0.25">
      <c r="A14" s="97"/>
      <c r="B14" s="3" t="s">
        <v>90</v>
      </c>
      <c r="C14" s="86"/>
      <c r="D14" s="82">
        <v>2</v>
      </c>
      <c r="E14" s="82">
        <v>2</v>
      </c>
      <c r="F14" s="88"/>
      <c r="G14" s="82"/>
      <c r="H14" s="82"/>
      <c r="I14" s="82"/>
      <c r="J14" s="88">
        <f t="shared" ref="J14:J16" si="4">ABS(E14/100*F14)</f>
        <v>0</v>
      </c>
      <c r="K14" s="88">
        <f t="shared" ref="K14:K16" si="5">ABS(E14/100*G14)</f>
        <v>0</v>
      </c>
      <c r="L14" s="88">
        <f t="shared" ref="L14:L16" si="6">ABS(E14/100*H14)</f>
        <v>0</v>
      </c>
      <c r="M14" s="88">
        <f t="shared" ref="M14:M16" si="7">ABS(E14/100*I14)</f>
        <v>0</v>
      </c>
      <c r="N14" s="82"/>
    </row>
    <row r="15" spans="1:15" ht="14.1" customHeight="1" x14ac:dyDescent="0.25">
      <c r="A15" s="97"/>
      <c r="B15" s="88" t="s">
        <v>41</v>
      </c>
      <c r="C15" s="4"/>
      <c r="D15" s="82">
        <v>120</v>
      </c>
      <c r="E15" s="82">
        <v>120</v>
      </c>
      <c r="F15" s="20">
        <v>2.9</v>
      </c>
      <c r="G15" s="88">
        <v>3.2</v>
      </c>
      <c r="H15" s="82">
        <v>4.7</v>
      </c>
      <c r="I15" s="88">
        <v>60</v>
      </c>
      <c r="J15" s="88">
        <f t="shared" si="4"/>
        <v>3.48</v>
      </c>
      <c r="K15" s="88">
        <f t="shared" si="5"/>
        <v>3.84</v>
      </c>
      <c r="L15" s="88">
        <f t="shared" si="6"/>
        <v>5.64</v>
      </c>
      <c r="M15" s="88">
        <f t="shared" si="7"/>
        <v>72</v>
      </c>
      <c r="N15" s="82"/>
    </row>
    <row r="16" spans="1:15" ht="14.1" customHeight="1" x14ac:dyDescent="0.25">
      <c r="A16" s="32"/>
      <c r="B16" s="99" t="s">
        <v>60</v>
      </c>
      <c r="C16" s="132"/>
      <c r="D16" s="8">
        <v>15</v>
      </c>
      <c r="E16" s="8">
        <v>15</v>
      </c>
      <c r="F16" s="99">
        <v>0</v>
      </c>
      <c r="G16" s="99">
        <v>0</v>
      </c>
      <c r="H16" s="99">
        <v>99.8</v>
      </c>
      <c r="I16" s="99">
        <v>399</v>
      </c>
      <c r="J16" s="88">
        <f t="shared" si="4"/>
        <v>0</v>
      </c>
      <c r="K16" s="88">
        <f t="shared" si="5"/>
        <v>0</v>
      </c>
      <c r="L16" s="88">
        <f t="shared" si="6"/>
        <v>14.969999999999999</v>
      </c>
      <c r="M16" s="88">
        <f t="shared" si="7"/>
        <v>59.849999999999994</v>
      </c>
      <c r="N16" s="8"/>
    </row>
    <row r="17" spans="1:14" ht="14.1" customHeight="1" x14ac:dyDescent="0.25">
      <c r="A17" s="72"/>
      <c r="B17" s="145" t="s">
        <v>91</v>
      </c>
      <c r="C17" s="96"/>
      <c r="D17" s="79"/>
      <c r="E17" s="79"/>
      <c r="F17" s="79"/>
      <c r="G17" s="79"/>
      <c r="H17" s="79"/>
      <c r="I17" s="79"/>
      <c r="J17" s="76">
        <f>SUM(J18:J19)</f>
        <v>3.16</v>
      </c>
      <c r="K17" s="76">
        <f t="shared" ref="K17:M17" si="8">SUM(K18:K19)</f>
        <v>8.2100000000000009</v>
      </c>
      <c r="L17" s="76">
        <f t="shared" si="8"/>
        <v>21.29</v>
      </c>
      <c r="M17" s="76">
        <f t="shared" si="8"/>
        <v>172.10000000000002</v>
      </c>
      <c r="N17" s="74"/>
    </row>
    <row r="18" spans="1:14" ht="14.1" customHeight="1" x14ac:dyDescent="0.25">
      <c r="A18" s="73"/>
      <c r="B18" s="146" t="s">
        <v>71</v>
      </c>
      <c r="C18" s="144">
        <v>40</v>
      </c>
      <c r="D18" s="80">
        <v>40</v>
      </c>
      <c r="E18" s="80">
        <v>40</v>
      </c>
      <c r="F18" s="88">
        <v>7.7</v>
      </c>
      <c r="G18" s="88">
        <v>2.4</v>
      </c>
      <c r="H18" s="88">
        <v>52.9</v>
      </c>
      <c r="I18" s="82">
        <v>265</v>
      </c>
      <c r="J18" s="88">
        <f t="shared" ref="J18:J19" si="9">ABS(E18/100*F18)</f>
        <v>3.08</v>
      </c>
      <c r="K18" s="88">
        <f t="shared" ref="K18:K19" si="10">ABS(E18/100*G18)</f>
        <v>0.96</v>
      </c>
      <c r="L18" s="88">
        <f t="shared" ref="L18:L19" si="11">ABS(E18/100*H18)</f>
        <v>21.16</v>
      </c>
      <c r="M18" s="88">
        <f t="shared" ref="M18:M19" si="12">ABS(E18/100*I18)</f>
        <v>106</v>
      </c>
      <c r="N18" s="75"/>
    </row>
    <row r="19" spans="1:14" ht="14.1" customHeight="1" x14ac:dyDescent="0.25">
      <c r="A19" s="32"/>
      <c r="B19" s="8" t="s">
        <v>83</v>
      </c>
      <c r="C19" s="147">
        <v>10</v>
      </c>
      <c r="D19" s="149">
        <v>10</v>
      </c>
      <c r="E19" s="149">
        <v>10</v>
      </c>
      <c r="F19" s="99">
        <v>0.8</v>
      </c>
      <c r="G19" s="99">
        <v>72.5</v>
      </c>
      <c r="H19" s="99">
        <v>1.3</v>
      </c>
      <c r="I19" s="8">
        <v>661</v>
      </c>
      <c r="J19" s="99">
        <f t="shared" si="9"/>
        <v>8.0000000000000016E-2</v>
      </c>
      <c r="K19" s="99">
        <f t="shared" si="10"/>
        <v>7.25</v>
      </c>
      <c r="L19" s="99">
        <f t="shared" si="11"/>
        <v>0.13</v>
      </c>
      <c r="M19" s="8">
        <f t="shared" si="12"/>
        <v>66.100000000000009</v>
      </c>
      <c r="N19" s="14"/>
    </row>
    <row r="20" spans="1:14" ht="14.1" customHeight="1" x14ac:dyDescent="0.25">
      <c r="A20" s="32"/>
      <c r="B20" s="148" t="s">
        <v>26</v>
      </c>
      <c r="C20" s="700"/>
      <c r="D20" s="701"/>
      <c r="E20" s="701"/>
      <c r="F20" s="701"/>
      <c r="G20" s="701"/>
      <c r="H20" s="701"/>
      <c r="I20" s="702"/>
      <c r="J20" s="148">
        <f t="shared" ref="J20:L20" si="13">SUM(J8+J13+J17)</f>
        <v>12.738999999999999</v>
      </c>
      <c r="K20" s="148">
        <f t="shared" si="13"/>
        <v>19.520000000000003</v>
      </c>
      <c r="L20" s="148">
        <f t="shared" si="13"/>
        <v>63.954000000000001</v>
      </c>
      <c r="M20" s="148">
        <f>SUM(M8+M13+M17)</f>
        <v>485.03</v>
      </c>
      <c r="N20" s="160"/>
    </row>
    <row r="21" spans="1:14" ht="14.1" customHeight="1" x14ac:dyDescent="0.25">
      <c r="A21" s="694" t="s">
        <v>30</v>
      </c>
      <c r="B21" s="695"/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6"/>
    </row>
    <row r="22" spans="1:14" ht="24.75" customHeight="1" x14ac:dyDescent="0.25">
      <c r="A22" s="411">
        <v>44</v>
      </c>
      <c r="B22" s="21" t="s">
        <v>238</v>
      </c>
      <c r="C22" s="408">
        <v>250</v>
      </c>
      <c r="D22" s="400"/>
      <c r="E22" s="400"/>
      <c r="F22" s="400"/>
      <c r="G22" s="400"/>
      <c r="H22" s="400"/>
      <c r="I22" s="400"/>
      <c r="J22" s="402">
        <f>SUM(J23:J28)</f>
        <v>2.6840000000000002</v>
      </c>
      <c r="K22" s="402">
        <f>SUM(K23:K28)</f>
        <v>3.8920000000000003</v>
      </c>
      <c r="L22" s="402">
        <f>SUM(L23:L28)</f>
        <v>23.451999999999998</v>
      </c>
      <c r="M22" s="402">
        <f>SUM(M23:M28)</f>
        <v>139.95999999999998</v>
      </c>
      <c r="N22" s="398">
        <v>3.3</v>
      </c>
    </row>
    <row r="23" spans="1:14" ht="14.1" customHeight="1" x14ac:dyDescent="0.25">
      <c r="A23" s="412"/>
      <c r="B23" s="18" t="s">
        <v>34</v>
      </c>
      <c r="C23" s="409"/>
      <c r="D23" s="401">
        <v>85</v>
      </c>
      <c r="E23" s="401">
        <v>64</v>
      </c>
      <c r="F23" s="417">
        <v>2</v>
      </c>
      <c r="G23" s="417">
        <v>0.4</v>
      </c>
      <c r="H23" s="417">
        <v>16.3</v>
      </c>
      <c r="I23" s="417">
        <v>77</v>
      </c>
      <c r="J23" s="417">
        <f>ABS(E23/100*F23)</f>
        <v>1.28</v>
      </c>
      <c r="K23" s="417">
        <f>ABS(E23/100*G23)</f>
        <v>0.25600000000000001</v>
      </c>
      <c r="L23" s="417">
        <f>ABS(E23/100*H23)</f>
        <v>10.432</v>
      </c>
      <c r="M23" s="417">
        <f>ABS(E23/100*I23)</f>
        <v>49.28</v>
      </c>
      <c r="N23" s="399"/>
    </row>
    <row r="24" spans="1:14" ht="14.1" customHeight="1" x14ac:dyDescent="0.25">
      <c r="A24" s="412"/>
      <c r="B24" s="18" t="s">
        <v>108</v>
      </c>
      <c r="C24" s="409"/>
      <c r="D24" s="401">
        <v>15</v>
      </c>
      <c r="E24" s="401">
        <v>15</v>
      </c>
      <c r="F24" s="399">
        <v>7</v>
      </c>
      <c r="G24" s="399">
        <v>1</v>
      </c>
      <c r="H24" s="399">
        <v>74</v>
      </c>
      <c r="I24" s="399">
        <v>333</v>
      </c>
      <c r="J24" s="417">
        <f t="shared" ref="J24:J28" si="14">ABS(E24/100*F24)</f>
        <v>1.05</v>
      </c>
      <c r="K24" s="417">
        <f t="shared" ref="K24:K28" si="15">ABS(E24/100*G24)</f>
        <v>0.15</v>
      </c>
      <c r="L24" s="417">
        <f t="shared" ref="L24:L28" si="16">ABS(E24/100*H24)</f>
        <v>11.1</v>
      </c>
      <c r="M24" s="417">
        <f t="shared" ref="M24:M28" si="17">ABS(E24/100*I24)</f>
        <v>49.949999999999996</v>
      </c>
      <c r="N24" s="399"/>
    </row>
    <row r="25" spans="1:14" ht="14.1" customHeight="1" x14ac:dyDescent="0.25">
      <c r="A25" s="412"/>
      <c r="B25" s="18" t="s">
        <v>35</v>
      </c>
      <c r="C25" s="409"/>
      <c r="D25" s="401">
        <v>15</v>
      </c>
      <c r="E25" s="401">
        <v>13</v>
      </c>
      <c r="F25" s="417">
        <v>1.4</v>
      </c>
      <c r="G25" s="417">
        <v>0.2</v>
      </c>
      <c r="H25" s="417">
        <v>8.1999999999999993</v>
      </c>
      <c r="I25" s="417">
        <v>41</v>
      </c>
      <c r="J25" s="417">
        <f t="shared" si="14"/>
        <v>0.182</v>
      </c>
      <c r="K25" s="417">
        <f t="shared" si="15"/>
        <v>2.6000000000000002E-2</v>
      </c>
      <c r="L25" s="417">
        <f t="shared" si="16"/>
        <v>1.0659999999999998</v>
      </c>
      <c r="M25" s="417">
        <f t="shared" si="17"/>
        <v>5.33</v>
      </c>
      <c r="N25" s="399"/>
    </row>
    <row r="26" spans="1:14" ht="14.1" customHeight="1" x14ac:dyDescent="0.25">
      <c r="A26" s="412"/>
      <c r="B26" s="18" t="s">
        <v>36</v>
      </c>
      <c r="C26" s="409"/>
      <c r="D26" s="401">
        <v>15</v>
      </c>
      <c r="E26" s="401">
        <v>12</v>
      </c>
      <c r="F26" s="417">
        <v>1.3</v>
      </c>
      <c r="G26" s="417">
        <v>0.1</v>
      </c>
      <c r="H26" s="417">
        <v>6.9</v>
      </c>
      <c r="I26" s="417">
        <v>35</v>
      </c>
      <c r="J26" s="417">
        <f t="shared" si="14"/>
        <v>0.156</v>
      </c>
      <c r="K26" s="417">
        <f t="shared" si="15"/>
        <v>1.2E-2</v>
      </c>
      <c r="L26" s="417">
        <f t="shared" si="16"/>
        <v>0.82799999999999996</v>
      </c>
      <c r="M26" s="417">
        <f t="shared" si="17"/>
        <v>4.2</v>
      </c>
      <c r="N26" s="399"/>
    </row>
    <row r="27" spans="1:14" ht="14.1" customHeight="1" x14ac:dyDescent="0.25">
      <c r="A27" s="412"/>
      <c r="B27" s="18" t="s">
        <v>37</v>
      </c>
      <c r="C27" s="409"/>
      <c r="D27" s="401">
        <v>2</v>
      </c>
      <c r="E27" s="401">
        <v>2</v>
      </c>
      <c r="F27" s="417">
        <v>0.8</v>
      </c>
      <c r="G27" s="417">
        <v>72.5</v>
      </c>
      <c r="H27" s="417">
        <v>1.3</v>
      </c>
      <c r="I27" s="417">
        <v>661</v>
      </c>
      <c r="J27" s="417">
        <f t="shared" si="14"/>
        <v>1.6E-2</v>
      </c>
      <c r="K27" s="417">
        <f t="shared" si="15"/>
        <v>1.45</v>
      </c>
      <c r="L27" s="417">
        <f t="shared" si="16"/>
        <v>2.6000000000000002E-2</v>
      </c>
      <c r="M27" s="417">
        <f t="shared" si="17"/>
        <v>13.22</v>
      </c>
      <c r="N27" s="399"/>
    </row>
    <row r="28" spans="1:14" ht="14.1" customHeight="1" x14ac:dyDescent="0.25">
      <c r="A28" s="32"/>
      <c r="B28" s="423" t="s">
        <v>38</v>
      </c>
      <c r="C28" s="425"/>
      <c r="D28" s="422">
        <v>2</v>
      </c>
      <c r="E28" s="422">
        <v>2</v>
      </c>
      <c r="F28" s="405">
        <v>0</v>
      </c>
      <c r="G28" s="35">
        <v>99.9</v>
      </c>
      <c r="H28" s="405">
        <v>0</v>
      </c>
      <c r="I28" s="405">
        <v>899</v>
      </c>
      <c r="J28" s="405">
        <f t="shared" si="14"/>
        <v>0</v>
      </c>
      <c r="K28" s="405">
        <f t="shared" si="15"/>
        <v>1.9980000000000002</v>
      </c>
      <c r="L28" s="405">
        <f t="shared" si="16"/>
        <v>0</v>
      </c>
      <c r="M28" s="405">
        <f t="shared" si="17"/>
        <v>17.98</v>
      </c>
      <c r="N28" s="14"/>
    </row>
    <row r="29" spans="1:14" ht="28.5" customHeight="1" x14ac:dyDescent="0.25">
      <c r="A29" s="53">
        <v>71</v>
      </c>
      <c r="B29" s="11" t="s">
        <v>168</v>
      </c>
      <c r="C29" s="411">
        <v>100</v>
      </c>
      <c r="D29" s="398"/>
      <c r="E29" s="398"/>
      <c r="F29" s="400"/>
      <c r="G29" s="400"/>
      <c r="H29" s="400"/>
      <c r="I29" s="400"/>
      <c r="J29" s="402">
        <f>SUM(J30:J34)</f>
        <v>29.552249999999997</v>
      </c>
      <c r="K29" s="402">
        <f t="shared" ref="K29:M29" si="18">SUM(K30:K34)</f>
        <v>32.40925</v>
      </c>
      <c r="L29" s="402">
        <f t="shared" si="18"/>
        <v>8.3062500000000004</v>
      </c>
      <c r="M29" s="402">
        <f t="shared" si="18"/>
        <v>442.78749999999997</v>
      </c>
      <c r="N29" s="398">
        <v>0.39</v>
      </c>
    </row>
    <row r="30" spans="1:14" ht="14.1" customHeight="1" x14ac:dyDescent="0.25">
      <c r="A30" s="23"/>
      <c r="B30" s="401" t="s">
        <v>135</v>
      </c>
      <c r="C30" s="409"/>
      <c r="D30" s="401">
        <v>135</v>
      </c>
      <c r="E30" s="399">
        <v>123</v>
      </c>
      <c r="F30" s="18">
        <v>18.2</v>
      </c>
      <c r="G30" s="401">
        <v>18.399999999999999</v>
      </c>
      <c r="H30" s="399">
        <v>0</v>
      </c>
      <c r="I30" s="401">
        <v>238</v>
      </c>
      <c r="J30" s="417">
        <f t="shared" ref="J30:J34" si="19">ABS(E30/100*F30)</f>
        <v>22.385999999999999</v>
      </c>
      <c r="K30" s="417">
        <f t="shared" ref="K30:K34" si="20">ABS(E30/100*G30)</f>
        <v>22.631999999999998</v>
      </c>
      <c r="L30" s="417">
        <f t="shared" ref="L30:L34" si="21">ABS(E30/100*H30)</f>
        <v>0</v>
      </c>
      <c r="M30" s="417">
        <f t="shared" ref="M30:M34" si="22">ABS(E30/100*I30)</f>
        <v>292.74</v>
      </c>
      <c r="N30" s="399"/>
    </row>
    <row r="31" spans="1:14" ht="14.1" customHeight="1" x14ac:dyDescent="0.25">
      <c r="A31" s="23"/>
      <c r="B31" s="401" t="s">
        <v>85</v>
      </c>
      <c r="C31" s="409"/>
      <c r="D31" s="401">
        <v>50</v>
      </c>
      <c r="E31" s="399">
        <v>43.75</v>
      </c>
      <c r="F31" s="399">
        <v>12.7</v>
      </c>
      <c r="G31" s="401">
        <v>11.5</v>
      </c>
      <c r="H31" s="401">
        <v>0.7</v>
      </c>
      <c r="I31" s="401">
        <v>157</v>
      </c>
      <c r="J31" s="417">
        <f t="shared" si="19"/>
        <v>5.5562499999999995</v>
      </c>
      <c r="K31" s="417">
        <f t="shared" si="20"/>
        <v>5.03125</v>
      </c>
      <c r="L31" s="417">
        <f t="shared" si="21"/>
        <v>0.30624999999999997</v>
      </c>
      <c r="M31" s="417">
        <f t="shared" si="22"/>
        <v>68.6875</v>
      </c>
      <c r="N31" s="399"/>
    </row>
    <row r="32" spans="1:14" ht="14.1" customHeight="1" x14ac:dyDescent="0.25">
      <c r="A32" s="409"/>
      <c r="B32" s="401" t="s">
        <v>41</v>
      </c>
      <c r="C32" s="409"/>
      <c r="D32" s="401">
        <v>20</v>
      </c>
      <c r="E32" s="587">
        <v>20</v>
      </c>
      <c r="F32" s="20">
        <v>2.9</v>
      </c>
      <c r="G32" s="417">
        <v>3.2</v>
      </c>
      <c r="H32" s="414">
        <v>4.7</v>
      </c>
      <c r="I32" s="417">
        <v>60</v>
      </c>
      <c r="J32" s="417">
        <f t="shared" si="19"/>
        <v>0.57999999999999996</v>
      </c>
      <c r="K32" s="417">
        <f t="shared" si="20"/>
        <v>0.64000000000000012</v>
      </c>
      <c r="L32" s="417">
        <f t="shared" si="21"/>
        <v>0.94000000000000006</v>
      </c>
      <c r="M32" s="417">
        <f t="shared" si="22"/>
        <v>12</v>
      </c>
      <c r="N32" s="399"/>
    </row>
    <row r="33" spans="1:14" ht="14.1" customHeight="1" x14ac:dyDescent="0.25">
      <c r="A33" s="409"/>
      <c r="B33" s="5" t="s">
        <v>92</v>
      </c>
      <c r="C33" s="409"/>
      <c r="D33" s="401">
        <v>10</v>
      </c>
      <c r="E33" s="401">
        <v>10</v>
      </c>
      <c r="F33" s="399">
        <v>10.3</v>
      </c>
      <c r="G33" s="401">
        <v>1.1000000000000001</v>
      </c>
      <c r="H33" s="399">
        <v>70.599999999999994</v>
      </c>
      <c r="I33" s="401">
        <v>334</v>
      </c>
      <c r="J33" s="417">
        <f t="shared" si="19"/>
        <v>1.03</v>
      </c>
      <c r="K33" s="417">
        <f t="shared" si="20"/>
        <v>0.11000000000000001</v>
      </c>
      <c r="L33" s="417">
        <f t="shared" si="21"/>
        <v>7.06</v>
      </c>
      <c r="M33" s="417">
        <f t="shared" si="22"/>
        <v>33.4</v>
      </c>
      <c r="N33" s="399"/>
    </row>
    <row r="34" spans="1:14" ht="14.1" customHeight="1" x14ac:dyDescent="0.25">
      <c r="A34" s="409"/>
      <c r="B34" s="5" t="s">
        <v>38</v>
      </c>
      <c r="C34" s="409"/>
      <c r="D34" s="401">
        <v>4</v>
      </c>
      <c r="E34" s="401">
        <v>4</v>
      </c>
      <c r="F34" s="417">
        <v>0</v>
      </c>
      <c r="G34" s="26">
        <v>99.9</v>
      </c>
      <c r="H34" s="417">
        <v>0</v>
      </c>
      <c r="I34" s="414">
        <v>899</v>
      </c>
      <c r="J34" s="417">
        <f t="shared" si="19"/>
        <v>0</v>
      </c>
      <c r="K34" s="417">
        <f t="shared" si="20"/>
        <v>3.9960000000000004</v>
      </c>
      <c r="L34" s="417">
        <f t="shared" si="21"/>
        <v>0</v>
      </c>
      <c r="M34" s="417">
        <f t="shared" si="22"/>
        <v>35.96</v>
      </c>
      <c r="N34" s="399"/>
    </row>
    <row r="35" spans="1:14" ht="14.1" customHeight="1" x14ac:dyDescent="0.25">
      <c r="A35" s="466">
        <v>59</v>
      </c>
      <c r="B35" s="461" t="s">
        <v>40</v>
      </c>
      <c r="C35" s="466">
        <v>150</v>
      </c>
      <c r="D35" s="459"/>
      <c r="E35" s="459"/>
      <c r="F35" s="459"/>
      <c r="G35" s="459"/>
      <c r="H35" s="459"/>
      <c r="I35" s="459"/>
      <c r="J35" s="461">
        <f>SUM(J36:J38)</f>
        <v>4.1900000000000004</v>
      </c>
      <c r="K35" s="461">
        <f>SUM(K36:K38)</f>
        <v>5.7650000000000006</v>
      </c>
      <c r="L35" s="461">
        <f>SUM(L36:L38)</f>
        <v>24.420000000000005</v>
      </c>
      <c r="M35" s="461">
        <f>SUM(M36:M38)</f>
        <v>167</v>
      </c>
      <c r="N35" s="457">
        <v>30.2</v>
      </c>
    </row>
    <row r="36" spans="1:14" ht="14.1" customHeight="1" x14ac:dyDescent="0.25">
      <c r="A36" s="23"/>
      <c r="B36" s="5" t="s">
        <v>34</v>
      </c>
      <c r="C36" s="467"/>
      <c r="D36" s="460">
        <v>180</v>
      </c>
      <c r="E36" s="460">
        <v>135</v>
      </c>
      <c r="F36" s="471">
        <v>2</v>
      </c>
      <c r="G36" s="471">
        <v>0.4</v>
      </c>
      <c r="H36" s="471">
        <v>16.3</v>
      </c>
      <c r="I36" s="471">
        <v>77</v>
      </c>
      <c r="J36" s="471">
        <f t="shared" ref="J36:J38" si="23">ABS(E36/100*F36)</f>
        <v>2.7</v>
      </c>
      <c r="K36" s="471">
        <f t="shared" ref="K36:K38" si="24">ABS(E36/100*G36)</f>
        <v>0.54</v>
      </c>
      <c r="L36" s="471">
        <f t="shared" ref="L36:L38" si="25">ABS(E36/100*H36)</f>
        <v>22.005000000000003</v>
      </c>
      <c r="M36" s="471">
        <f t="shared" ref="M36:M38" si="26">ABS(E36/100*I36)</f>
        <v>103.95</v>
      </c>
      <c r="N36" s="59"/>
    </row>
    <row r="37" spans="1:14" ht="14.1" customHeight="1" x14ac:dyDescent="0.25">
      <c r="A37" s="23"/>
      <c r="B37" s="5" t="s">
        <v>41</v>
      </c>
      <c r="C37" s="469"/>
      <c r="D37" s="458">
        <v>50</v>
      </c>
      <c r="E37" s="458">
        <v>50</v>
      </c>
      <c r="F37" s="20">
        <v>2.9</v>
      </c>
      <c r="G37" s="471">
        <v>3.2</v>
      </c>
      <c r="H37" s="470">
        <v>4.7</v>
      </c>
      <c r="I37" s="471">
        <v>60</v>
      </c>
      <c r="J37" s="471">
        <f t="shared" si="23"/>
        <v>1.45</v>
      </c>
      <c r="K37" s="471">
        <f t="shared" si="24"/>
        <v>1.6</v>
      </c>
      <c r="L37" s="471">
        <f t="shared" si="25"/>
        <v>2.35</v>
      </c>
      <c r="M37" s="471">
        <f t="shared" si="26"/>
        <v>30</v>
      </c>
      <c r="N37" s="470"/>
    </row>
    <row r="38" spans="1:14" ht="14.1" customHeight="1" x14ac:dyDescent="0.25">
      <c r="A38" s="23"/>
      <c r="B38" s="460" t="s">
        <v>37</v>
      </c>
      <c r="C38" s="469"/>
      <c r="D38" s="18">
        <v>5</v>
      </c>
      <c r="E38" s="458">
        <v>5</v>
      </c>
      <c r="F38" s="471">
        <v>0.8</v>
      </c>
      <c r="G38" s="471">
        <v>72.5</v>
      </c>
      <c r="H38" s="471">
        <v>1.3</v>
      </c>
      <c r="I38" s="470">
        <v>661</v>
      </c>
      <c r="J38" s="471">
        <f t="shared" si="23"/>
        <v>4.0000000000000008E-2</v>
      </c>
      <c r="K38" s="471">
        <f t="shared" si="24"/>
        <v>3.625</v>
      </c>
      <c r="L38" s="471">
        <f t="shared" si="25"/>
        <v>6.5000000000000002E-2</v>
      </c>
      <c r="M38" s="471">
        <f t="shared" si="26"/>
        <v>33.050000000000004</v>
      </c>
      <c r="N38" s="470"/>
    </row>
    <row r="39" spans="1:14" ht="31.5" customHeight="1" x14ac:dyDescent="0.25">
      <c r="A39" s="408">
        <v>4</v>
      </c>
      <c r="B39" s="11" t="s">
        <v>259</v>
      </c>
      <c r="C39" s="408">
        <v>45</v>
      </c>
      <c r="D39" s="400"/>
      <c r="E39" s="400"/>
      <c r="F39" s="400"/>
      <c r="G39" s="400"/>
      <c r="H39" s="400"/>
      <c r="I39" s="400"/>
      <c r="J39" s="402">
        <f>SUM(J40:J42)</f>
        <v>0.74199999999999999</v>
      </c>
      <c r="K39" s="402">
        <f t="shared" ref="K39:M39" si="27">SUM(K40:K42)</f>
        <v>2.0490000000000004</v>
      </c>
      <c r="L39" s="402">
        <f t="shared" si="27"/>
        <v>1.7059999999999997</v>
      </c>
      <c r="M39" s="402">
        <f t="shared" si="27"/>
        <v>29.31</v>
      </c>
      <c r="N39" s="398">
        <v>9.9</v>
      </c>
    </row>
    <row r="40" spans="1:14" ht="14.1" customHeight="1" x14ac:dyDescent="0.25">
      <c r="A40" s="409"/>
      <c r="B40" s="401" t="s">
        <v>109</v>
      </c>
      <c r="C40" s="409"/>
      <c r="D40" s="401">
        <v>50</v>
      </c>
      <c r="E40" s="401">
        <v>35</v>
      </c>
      <c r="F40" s="401">
        <v>1.8</v>
      </c>
      <c r="G40" s="401">
        <v>0.1</v>
      </c>
      <c r="H40" s="401">
        <v>3</v>
      </c>
      <c r="I40" s="401">
        <v>23</v>
      </c>
      <c r="J40" s="417">
        <f t="shared" ref="J40:J42" si="28">ABS(E40/100*F40)</f>
        <v>0.63</v>
      </c>
      <c r="K40" s="417">
        <f t="shared" ref="K40:K42" si="29">ABS(E40/100*G40)</f>
        <v>3.4999999999999996E-2</v>
      </c>
      <c r="L40" s="417">
        <f t="shared" ref="L40:L42" si="30">ABS(E40/100*H40)</f>
        <v>1.0499999999999998</v>
      </c>
      <c r="M40" s="417">
        <f t="shared" ref="M40:M42" si="31">ABS(E40/100*I40)</f>
        <v>8.0499999999999989</v>
      </c>
      <c r="N40" s="399"/>
    </row>
    <row r="41" spans="1:14" ht="14.1" customHeight="1" x14ac:dyDescent="0.25">
      <c r="A41" s="409"/>
      <c r="B41" s="401" t="s">
        <v>43</v>
      </c>
      <c r="C41" s="409"/>
      <c r="D41" s="401">
        <v>10</v>
      </c>
      <c r="E41" s="401">
        <v>8</v>
      </c>
      <c r="F41" s="417">
        <v>1.4</v>
      </c>
      <c r="G41" s="417">
        <v>0.2</v>
      </c>
      <c r="H41" s="417">
        <v>8.1999999999999993</v>
      </c>
      <c r="I41" s="417">
        <v>41</v>
      </c>
      <c r="J41" s="417">
        <f t="shared" si="28"/>
        <v>0.11199999999999999</v>
      </c>
      <c r="K41" s="417">
        <f t="shared" si="29"/>
        <v>1.6E-2</v>
      </c>
      <c r="L41" s="417">
        <f t="shared" si="30"/>
        <v>0.65599999999999992</v>
      </c>
      <c r="M41" s="417">
        <f t="shared" si="31"/>
        <v>3.2800000000000002</v>
      </c>
      <c r="N41" s="399"/>
    </row>
    <row r="42" spans="1:14" ht="14.1" customHeight="1" x14ac:dyDescent="0.25">
      <c r="A42" s="409"/>
      <c r="B42" s="401" t="s">
        <v>38</v>
      </c>
      <c r="C42" s="409"/>
      <c r="D42" s="401">
        <v>2</v>
      </c>
      <c r="E42" s="401">
        <v>2</v>
      </c>
      <c r="F42" s="417">
        <v>0</v>
      </c>
      <c r="G42" s="26">
        <v>99.9</v>
      </c>
      <c r="H42" s="417">
        <v>0</v>
      </c>
      <c r="I42" s="414">
        <v>899</v>
      </c>
      <c r="J42" s="405">
        <f t="shared" si="28"/>
        <v>0</v>
      </c>
      <c r="K42" s="405">
        <f t="shared" si="29"/>
        <v>1.9980000000000002</v>
      </c>
      <c r="L42" s="8">
        <f t="shared" si="30"/>
        <v>0</v>
      </c>
      <c r="M42" s="417">
        <f t="shared" si="31"/>
        <v>17.98</v>
      </c>
      <c r="N42" s="399"/>
    </row>
    <row r="43" spans="1:14" ht="14.1" customHeight="1" x14ac:dyDescent="0.25">
      <c r="A43" s="1">
        <v>100</v>
      </c>
      <c r="B43" s="661" t="s">
        <v>77</v>
      </c>
      <c r="C43" s="641">
        <v>180</v>
      </c>
      <c r="D43" s="673"/>
      <c r="E43" s="673"/>
      <c r="F43" s="680"/>
      <c r="G43" s="673"/>
      <c r="H43" s="673"/>
      <c r="I43" s="673"/>
      <c r="J43" s="705">
        <f>SUM(J45:J47)</f>
        <v>0.28600000000000003</v>
      </c>
      <c r="K43" s="705">
        <f t="shared" ref="K43:M43" si="32">SUM(K45:K47)</f>
        <v>0.20600000000000002</v>
      </c>
      <c r="L43" s="705">
        <f t="shared" si="32"/>
        <v>20.071999999999999</v>
      </c>
      <c r="M43" s="704">
        <f t="shared" si="32"/>
        <v>86.28</v>
      </c>
      <c r="N43" s="673">
        <v>3.08</v>
      </c>
    </row>
    <row r="44" spans="1:14" ht="14.1" customHeight="1" x14ac:dyDescent="0.25">
      <c r="A44" s="4"/>
      <c r="B44" s="662"/>
      <c r="C44" s="642"/>
      <c r="D44" s="674"/>
      <c r="E44" s="674"/>
      <c r="F44" s="681"/>
      <c r="G44" s="674"/>
      <c r="H44" s="674"/>
      <c r="I44" s="674"/>
      <c r="J44" s="705"/>
      <c r="K44" s="705"/>
      <c r="L44" s="705"/>
      <c r="M44" s="705"/>
      <c r="N44" s="674"/>
    </row>
    <row r="45" spans="1:14" ht="14.1" customHeight="1" x14ac:dyDescent="0.25">
      <c r="A45" s="4"/>
      <c r="B45" s="82" t="s">
        <v>78</v>
      </c>
      <c r="C45" s="20"/>
      <c r="D45" s="88">
        <v>54</v>
      </c>
      <c r="E45" s="88">
        <v>49</v>
      </c>
      <c r="F45" s="88">
        <v>0.4</v>
      </c>
      <c r="G45" s="88">
        <v>0.4</v>
      </c>
      <c r="H45" s="88">
        <v>9.8000000000000007</v>
      </c>
      <c r="I45" s="88">
        <v>47</v>
      </c>
      <c r="J45" s="88">
        <f t="shared" ref="J45:J48" si="33">ABS(E45/100*F45)</f>
        <v>0.19600000000000001</v>
      </c>
      <c r="K45" s="88">
        <f t="shared" ref="K45:K48" si="34">ABS(E45/100*G45)</f>
        <v>0.19600000000000001</v>
      </c>
      <c r="L45" s="82">
        <f t="shared" ref="L45:L48" si="35">ABS(E45/100*H45)</f>
        <v>4.8020000000000005</v>
      </c>
      <c r="M45" s="88">
        <f t="shared" ref="M45:M48" si="36">ABS(E45/100*I45)</f>
        <v>23.03</v>
      </c>
      <c r="N45" s="82"/>
    </row>
    <row r="46" spans="1:14" ht="14.1" customHeight="1" x14ac:dyDescent="0.25">
      <c r="A46" s="4"/>
      <c r="B46" s="82" t="s">
        <v>59</v>
      </c>
      <c r="C46" s="20"/>
      <c r="D46" s="88">
        <v>10</v>
      </c>
      <c r="E46" s="88">
        <v>10</v>
      </c>
      <c r="F46" s="88">
        <v>0.9</v>
      </c>
      <c r="G46" s="88">
        <v>0.1</v>
      </c>
      <c r="H46" s="88">
        <v>3</v>
      </c>
      <c r="I46" s="88">
        <v>34</v>
      </c>
      <c r="J46" s="88">
        <f t="shared" si="33"/>
        <v>9.0000000000000011E-2</v>
      </c>
      <c r="K46" s="88">
        <f t="shared" si="34"/>
        <v>1.0000000000000002E-2</v>
      </c>
      <c r="L46" s="82">
        <f t="shared" si="35"/>
        <v>0.30000000000000004</v>
      </c>
      <c r="M46" s="88">
        <f t="shared" si="36"/>
        <v>3.4000000000000004</v>
      </c>
      <c r="N46" s="82"/>
    </row>
    <row r="47" spans="1:14" ht="14.1" customHeight="1" x14ac:dyDescent="0.25">
      <c r="A47" s="4"/>
      <c r="B47" s="82" t="s">
        <v>60</v>
      </c>
      <c r="C47" s="20"/>
      <c r="D47" s="88">
        <v>15</v>
      </c>
      <c r="E47" s="88">
        <v>15</v>
      </c>
      <c r="F47" s="88">
        <v>0</v>
      </c>
      <c r="G47" s="88">
        <v>0</v>
      </c>
      <c r="H47" s="88">
        <v>99.8</v>
      </c>
      <c r="I47" s="88">
        <v>399</v>
      </c>
      <c r="J47" s="88">
        <f t="shared" si="33"/>
        <v>0</v>
      </c>
      <c r="K47" s="88">
        <f t="shared" si="34"/>
        <v>0</v>
      </c>
      <c r="L47" s="82">
        <f t="shared" si="35"/>
        <v>14.969999999999999</v>
      </c>
      <c r="M47" s="88">
        <f t="shared" si="36"/>
        <v>59.849999999999994</v>
      </c>
      <c r="N47" s="82"/>
    </row>
    <row r="48" spans="1:14" ht="14.1" customHeight="1" x14ac:dyDescent="0.25">
      <c r="A48" s="4"/>
      <c r="B48" s="8" t="s">
        <v>79</v>
      </c>
      <c r="C48" s="99"/>
      <c r="D48" s="99">
        <v>0.05</v>
      </c>
      <c r="E48" s="99">
        <v>0.05</v>
      </c>
      <c r="F48" s="99"/>
      <c r="G48" s="99"/>
      <c r="H48" s="99"/>
      <c r="I48" s="99"/>
      <c r="J48" s="88">
        <f t="shared" si="33"/>
        <v>0</v>
      </c>
      <c r="K48" s="88">
        <f t="shared" si="34"/>
        <v>0</v>
      </c>
      <c r="L48" s="82">
        <f t="shared" si="35"/>
        <v>0</v>
      </c>
      <c r="M48" s="88">
        <f t="shared" si="36"/>
        <v>0</v>
      </c>
      <c r="N48" s="8"/>
    </row>
    <row r="49" spans="1:14" ht="14.1" customHeight="1" x14ac:dyDescent="0.25">
      <c r="A49" s="130"/>
      <c r="B49" s="130" t="s">
        <v>49</v>
      </c>
      <c r="C49" s="131">
        <v>50</v>
      </c>
      <c r="D49" s="129">
        <v>50</v>
      </c>
      <c r="E49" s="129">
        <v>50</v>
      </c>
      <c r="F49" s="129">
        <v>7.9</v>
      </c>
      <c r="G49" s="109">
        <v>1</v>
      </c>
      <c r="H49" s="109">
        <v>48.3</v>
      </c>
      <c r="I49" s="94">
        <v>235</v>
      </c>
      <c r="J49" s="112">
        <f>ABS(E49/100*F49)</f>
        <v>3.95</v>
      </c>
      <c r="K49" s="112">
        <f>ABS(E49/100*G49)</f>
        <v>0.5</v>
      </c>
      <c r="L49" s="55">
        <f>ABS(E49/100*H49)</f>
        <v>24.15</v>
      </c>
      <c r="M49" s="55">
        <f>ABS(E49/100*I49)</f>
        <v>117.5</v>
      </c>
      <c r="N49" s="54"/>
    </row>
    <row r="50" spans="1:14" ht="14.1" customHeight="1" x14ac:dyDescent="0.25">
      <c r="A50" s="158"/>
      <c r="B50" s="120" t="s">
        <v>50</v>
      </c>
      <c r="C50" s="652"/>
      <c r="D50" s="653"/>
      <c r="E50" s="653"/>
      <c r="F50" s="653"/>
      <c r="G50" s="653"/>
      <c r="H50" s="653"/>
      <c r="I50" s="654"/>
      <c r="J50" s="159">
        <f>ABS(J49+J43+J39+J35+J29+J22)</f>
        <v>41.404249999999998</v>
      </c>
      <c r="K50" s="159">
        <f>ABS(K49+K43+K39+K35+K29+K22)</f>
        <v>44.821250000000006</v>
      </c>
      <c r="L50" s="159">
        <f>ABS(L49+L43+L39+L35+L29+L22)</f>
        <v>102.10625</v>
      </c>
      <c r="M50" s="120">
        <f>ABS(M49+M43+M39+M35+M29+M22)</f>
        <v>982.83750000000009</v>
      </c>
      <c r="N50" s="160"/>
    </row>
    <row r="51" spans="1:14" ht="14.1" customHeight="1" x14ac:dyDescent="0.25">
      <c r="A51" s="694" t="s">
        <v>51</v>
      </c>
      <c r="B51" s="695"/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6"/>
    </row>
    <row r="52" spans="1:14" ht="27.75" customHeight="1" x14ac:dyDescent="0.25">
      <c r="A52" s="566" t="s">
        <v>265</v>
      </c>
      <c r="B52" s="104" t="s">
        <v>230</v>
      </c>
      <c r="C52" s="548">
        <v>60</v>
      </c>
      <c r="D52" s="534"/>
      <c r="E52" s="534"/>
      <c r="F52" s="534"/>
      <c r="G52" s="534"/>
      <c r="H52" s="534"/>
      <c r="I52" s="534"/>
      <c r="J52" s="540">
        <f>SUM(J53:J55)</f>
        <v>0.78</v>
      </c>
      <c r="K52" s="540">
        <f t="shared" ref="K52:M52" si="37">SUM(K53:K55)</f>
        <v>1.0590000000000002</v>
      </c>
      <c r="L52" s="540">
        <f t="shared" si="37"/>
        <v>10.128</v>
      </c>
      <c r="M52" s="540">
        <f t="shared" si="37"/>
        <v>53.93</v>
      </c>
      <c r="N52" s="534">
        <v>1.5</v>
      </c>
    </row>
    <row r="53" spans="1:14" ht="14.1" customHeight="1" x14ac:dyDescent="0.25">
      <c r="A53" s="142"/>
      <c r="B53" s="143" t="s">
        <v>38</v>
      </c>
      <c r="C53" s="549"/>
      <c r="D53" s="535">
        <v>1</v>
      </c>
      <c r="E53" s="535">
        <v>1</v>
      </c>
      <c r="F53" s="556">
        <v>0</v>
      </c>
      <c r="G53" s="26">
        <v>99.9</v>
      </c>
      <c r="H53" s="556">
        <v>0</v>
      </c>
      <c r="I53" s="551">
        <v>899</v>
      </c>
      <c r="J53" s="556">
        <f t="shared" ref="J53" si="38">ABS(E53/100*F53)</f>
        <v>0</v>
      </c>
      <c r="K53" s="556">
        <f t="shared" ref="K53" si="39">ABS(E53/100*G53)</f>
        <v>0.99900000000000011</v>
      </c>
      <c r="L53" s="556">
        <f t="shared" ref="L53" si="40">ABS(E53/100*H53)</f>
        <v>0</v>
      </c>
      <c r="M53" s="556">
        <f t="shared" ref="M53" si="41">ABS(E53/100*I53)</f>
        <v>8.99</v>
      </c>
      <c r="N53" s="535"/>
    </row>
    <row r="54" spans="1:14" ht="14.1" customHeight="1" x14ac:dyDescent="0.25">
      <c r="A54" s="142"/>
      <c r="B54" s="143" t="s">
        <v>36</v>
      </c>
      <c r="C54" s="549"/>
      <c r="D54" s="535">
        <v>75</v>
      </c>
      <c r="E54" s="535">
        <v>60</v>
      </c>
      <c r="F54" s="556">
        <v>1.3</v>
      </c>
      <c r="G54" s="556">
        <v>0.1</v>
      </c>
      <c r="H54" s="556">
        <v>6.9</v>
      </c>
      <c r="I54" s="556">
        <v>35</v>
      </c>
      <c r="J54" s="556">
        <f>ABS(E54/100*F54)</f>
        <v>0.78</v>
      </c>
      <c r="K54" s="556">
        <f>ABS(E54/100*G54)</f>
        <v>0.06</v>
      </c>
      <c r="L54" s="551">
        <f>ABS(E54/100*H54)</f>
        <v>4.1399999999999997</v>
      </c>
      <c r="M54" s="556">
        <f>ABS(E54/100*I54)</f>
        <v>21</v>
      </c>
      <c r="N54" s="535"/>
    </row>
    <row r="55" spans="1:14" ht="14.1" customHeight="1" x14ac:dyDescent="0.25">
      <c r="A55" s="142"/>
      <c r="B55" s="535" t="s">
        <v>60</v>
      </c>
      <c r="C55" s="144"/>
      <c r="D55" s="537">
        <v>6</v>
      </c>
      <c r="E55" s="535">
        <v>6</v>
      </c>
      <c r="F55" s="556">
        <v>0</v>
      </c>
      <c r="G55" s="556">
        <v>0</v>
      </c>
      <c r="H55" s="556">
        <v>99.8</v>
      </c>
      <c r="I55" s="556">
        <v>399</v>
      </c>
      <c r="J55" s="556">
        <f>ABS(E55/100*F55)</f>
        <v>0</v>
      </c>
      <c r="K55" s="556">
        <f>ABS(E55/100*G55)</f>
        <v>0</v>
      </c>
      <c r="L55" s="551">
        <f>ABS(E55/100*H55)</f>
        <v>5.9879999999999995</v>
      </c>
      <c r="M55" s="556">
        <f>ABS(E55/100*I55)</f>
        <v>23.939999999999998</v>
      </c>
      <c r="N55" s="535"/>
    </row>
    <row r="56" spans="1:14" ht="26.25" customHeight="1" x14ac:dyDescent="0.25">
      <c r="A56" s="548">
        <v>85</v>
      </c>
      <c r="B56" s="21" t="s">
        <v>239</v>
      </c>
      <c r="C56" s="546">
        <v>120</v>
      </c>
      <c r="D56" s="536"/>
      <c r="E56" s="536"/>
      <c r="F56" s="536"/>
      <c r="G56" s="536"/>
      <c r="H56" s="536"/>
      <c r="I56" s="534"/>
      <c r="J56" s="540">
        <f>SUM(J57:J63)</f>
        <v>20.645260000000004</v>
      </c>
      <c r="K56" s="540">
        <f>SUM(K57:K63)</f>
        <v>13.8667</v>
      </c>
      <c r="L56" s="540">
        <f>SUM(L57:L63)</f>
        <v>21.409659999999999</v>
      </c>
      <c r="M56" s="540">
        <f>SUM(M57:M63)</f>
        <v>297.58659999999998</v>
      </c>
      <c r="N56" s="534">
        <v>3.4</v>
      </c>
    </row>
    <row r="57" spans="1:14" ht="14.1" customHeight="1" x14ac:dyDescent="0.25">
      <c r="A57" s="73"/>
      <c r="B57" s="18" t="s">
        <v>84</v>
      </c>
      <c r="C57" s="97"/>
      <c r="D57" s="80">
        <v>100</v>
      </c>
      <c r="E57" s="80">
        <v>100</v>
      </c>
      <c r="F57" s="75">
        <v>18</v>
      </c>
      <c r="G57" s="75">
        <v>9</v>
      </c>
      <c r="H57" s="75">
        <v>3</v>
      </c>
      <c r="I57" s="75">
        <v>169</v>
      </c>
      <c r="J57" s="88">
        <f t="shared" ref="J57:J63" si="42">ABS(E57/100*F57)</f>
        <v>18</v>
      </c>
      <c r="K57" s="88">
        <f t="shared" ref="K57:K63" si="43">ABS(E57/100*G57)</f>
        <v>9</v>
      </c>
      <c r="L57" s="82">
        <f t="shared" ref="L57:L63" si="44">ABS(E57/100*H57)</f>
        <v>3</v>
      </c>
      <c r="M57" s="88">
        <f t="shared" ref="M57:M63" si="45">ABS(E57/100*I57)</f>
        <v>169</v>
      </c>
      <c r="N57" s="75"/>
    </row>
    <row r="58" spans="1:14" ht="14.1" customHeight="1" x14ac:dyDescent="0.25">
      <c r="A58" s="73"/>
      <c r="B58" s="18" t="s">
        <v>85</v>
      </c>
      <c r="C58" s="97"/>
      <c r="D58" s="80">
        <v>5</v>
      </c>
      <c r="E58" s="80">
        <v>4.38</v>
      </c>
      <c r="F58" s="75">
        <v>12.7</v>
      </c>
      <c r="G58" s="80">
        <v>11.5</v>
      </c>
      <c r="H58" s="80">
        <v>0.7</v>
      </c>
      <c r="I58" s="80">
        <v>157</v>
      </c>
      <c r="J58" s="88">
        <f t="shared" si="42"/>
        <v>0.55625999999999998</v>
      </c>
      <c r="K58" s="88">
        <f t="shared" si="43"/>
        <v>0.50370000000000004</v>
      </c>
      <c r="L58" s="82">
        <f t="shared" si="44"/>
        <v>3.0659999999999996E-2</v>
      </c>
      <c r="M58" s="88">
        <f t="shared" si="45"/>
        <v>6.8765999999999998</v>
      </c>
      <c r="N58" s="75"/>
    </row>
    <row r="59" spans="1:14" ht="14.1" customHeight="1" x14ac:dyDescent="0.25">
      <c r="A59" s="585"/>
      <c r="B59" s="18" t="s">
        <v>37</v>
      </c>
      <c r="C59" s="591"/>
      <c r="D59" s="594">
        <v>3</v>
      </c>
      <c r="E59" s="594">
        <v>3</v>
      </c>
      <c r="F59" s="598">
        <v>0.8</v>
      </c>
      <c r="G59" s="598">
        <v>72.5</v>
      </c>
      <c r="H59" s="598">
        <v>1.3</v>
      </c>
      <c r="I59" s="598">
        <v>661</v>
      </c>
      <c r="J59" s="598">
        <f t="shared" si="42"/>
        <v>2.4E-2</v>
      </c>
      <c r="K59" s="598">
        <f t="shared" si="43"/>
        <v>2.1749999999999998</v>
      </c>
      <c r="L59" s="598">
        <f t="shared" si="44"/>
        <v>3.9E-2</v>
      </c>
      <c r="M59" s="598">
        <f t="shared" si="45"/>
        <v>19.829999999999998</v>
      </c>
      <c r="N59" s="587"/>
    </row>
    <row r="60" spans="1:14" ht="14.1" customHeight="1" x14ac:dyDescent="0.25">
      <c r="A60" s="73"/>
      <c r="B60" s="18" t="s">
        <v>38</v>
      </c>
      <c r="C60" s="97"/>
      <c r="D60" s="80">
        <v>2</v>
      </c>
      <c r="E60" s="80">
        <v>2</v>
      </c>
      <c r="F60" s="88">
        <v>0</v>
      </c>
      <c r="G60" s="26">
        <v>99.9</v>
      </c>
      <c r="H60" s="88">
        <v>0</v>
      </c>
      <c r="I60" s="82">
        <v>899</v>
      </c>
      <c r="J60" s="88">
        <f t="shared" si="42"/>
        <v>0</v>
      </c>
      <c r="K60" s="88">
        <f t="shared" si="43"/>
        <v>1.9980000000000002</v>
      </c>
      <c r="L60" s="82">
        <f t="shared" si="44"/>
        <v>0</v>
      </c>
      <c r="M60" s="88">
        <f t="shared" si="45"/>
        <v>17.98</v>
      </c>
      <c r="N60" s="75"/>
    </row>
    <row r="61" spans="1:14" ht="14.1" customHeight="1" x14ac:dyDescent="0.25">
      <c r="A61" s="73"/>
      <c r="B61" s="18" t="s">
        <v>36</v>
      </c>
      <c r="C61" s="97"/>
      <c r="D61" s="80">
        <v>50</v>
      </c>
      <c r="E61" s="80">
        <v>40</v>
      </c>
      <c r="F61" s="88">
        <v>1.3</v>
      </c>
      <c r="G61" s="88">
        <v>0.1</v>
      </c>
      <c r="H61" s="88">
        <v>6.9</v>
      </c>
      <c r="I61" s="88">
        <v>35</v>
      </c>
      <c r="J61" s="88">
        <f t="shared" si="42"/>
        <v>0.52</v>
      </c>
      <c r="K61" s="88">
        <f t="shared" si="43"/>
        <v>4.0000000000000008E-2</v>
      </c>
      <c r="L61" s="82">
        <f t="shared" si="44"/>
        <v>2.7600000000000002</v>
      </c>
      <c r="M61" s="88">
        <f t="shared" si="45"/>
        <v>14</v>
      </c>
      <c r="N61" s="75"/>
    </row>
    <row r="62" spans="1:14" ht="14.1" customHeight="1" x14ac:dyDescent="0.25">
      <c r="A62" s="80"/>
      <c r="B62" s="80" t="s">
        <v>60</v>
      </c>
      <c r="C62" s="97"/>
      <c r="D62" s="80">
        <v>5</v>
      </c>
      <c r="E62" s="80">
        <v>5</v>
      </c>
      <c r="F62" s="88">
        <v>0</v>
      </c>
      <c r="G62" s="88">
        <v>0</v>
      </c>
      <c r="H62" s="88">
        <v>99.8</v>
      </c>
      <c r="I62" s="88">
        <v>399</v>
      </c>
      <c r="J62" s="88">
        <f t="shared" si="42"/>
        <v>0</v>
      </c>
      <c r="K62" s="88">
        <f t="shared" si="43"/>
        <v>0</v>
      </c>
      <c r="L62" s="82">
        <f t="shared" si="44"/>
        <v>4.99</v>
      </c>
      <c r="M62" s="88">
        <f t="shared" si="45"/>
        <v>19.950000000000003</v>
      </c>
      <c r="N62" s="75"/>
    </row>
    <row r="63" spans="1:14" ht="14.1" customHeight="1" x14ac:dyDescent="0.25">
      <c r="A63" s="80"/>
      <c r="B63" s="80" t="s">
        <v>117</v>
      </c>
      <c r="C63" s="97"/>
      <c r="D63" s="80">
        <v>15</v>
      </c>
      <c r="E63" s="80">
        <v>15</v>
      </c>
      <c r="F63" s="80">
        <v>10.3</v>
      </c>
      <c r="G63" s="80">
        <v>1</v>
      </c>
      <c r="H63" s="80">
        <v>70.599999999999994</v>
      </c>
      <c r="I63" s="80">
        <v>333</v>
      </c>
      <c r="J63" s="88">
        <f t="shared" si="42"/>
        <v>1.5450000000000002</v>
      </c>
      <c r="K63" s="88">
        <f t="shared" si="43"/>
        <v>0.15</v>
      </c>
      <c r="L63" s="82">
        <f t="shared" si="44"/>
        <v>10.589999999999998</v>
      </c>
      <c r="M63" s="88">
        <f t="shared" si="45"/>
        <v>49.949999999999996</v>
      </c>
      <c r="N63" s="75"/>
    </row>
    <row r="64" spans="1:14" ht="14.1" customHeight="1" x14ac:dyDescent="0.25">
      <c r="A64" s="221"/>
      <c r="B64" s="220" t="s">
        <v>118</v>
      </c>
      <c r="C64" s="219">
        <v>30</v>
      </c>
      <c r="D64" s="221">
        <v>30</v>
      </c>
      <c r="E64" s="221">
        <v>30</v>
      </c>
      <c r="F64" s="605">
        <v>0.3</v>
      </c>
      <c r="G64" s="605">
        <v>0</v>
      </c>
      <c r="H64" s="605">
        <v>60.2</v>
      </c>
      <c r="I64" s="601">
        <v>248</v>
      </c>
      <c r="J64" s="55">
        <f>ABS(E64/100*F64)</f>
        <v>0.09</v>
      </c>
      <c r="K64" s="55">
        <f>ABS(E64/100*G64)</f>
        <v>0</v>
      </c>
      <c r="L64" s="55">
        <f>ABS(E64/100*H64)</f>
        <v>18.059999999999999</v>
      </c>
      <c r="M64" s="55">
        <f>ABS(E64/100*I64)</f>
        <v>74.399999999999991</v>
      </c>
      <c r="N64" s="221"/>
    </row>
    <row r="65" spans="1:14" ht="14.1" customHeight="1" x14ac:dyDescent="0.25">
      <c r="A65" s="620">
        <v>95</v>
      </c>
      <c r="B65" s="6" t="s">
        <v>286</v>
      </c>
      <c r="C65" s="1">
        <v>200</v>
      </c>
      <c r="D65" s="625">
        <v>200</v>
      </c>
      <c r="E65" s="625">
        <v>200</v>
      </c>
      <c r="F65" s="625">
        <v>0.5</v>
      </c>
      <c r="G65" s="625">
        <v>0.1</v>
      </c>
      <c r="H65" s="625">
        <v>10.1</v>
      </c>
      <c r="I65" s="625">
        <v>46</v>
      </c>
      <c r="J65" s="623">
        <v>0.5</v>
      </c>
      <c r="K65" s="623">
        <v>0.1</v>
      </c>
      <c r="L65" s="623">
        <v>10.1</v>
      </c>
      <c r="M65" s="623">
        <v>46</v>
      </c>
      <c r="N65" s="624">
        <v>24</v>
      </c>
    </row>
    <row r="66" spans="1:14" ht="14.1" customHeight="1" x14ac:dyDescent="0.25">
      <c r="A66" s="54"/>
      <c r="B66" s="112" t="s">
        <v>56</v>
      </c>
      <c r="C66" s="54">
        <v>20</v>
      </c>
      <c r="D66" s="94">
        <v>20</v>
      </c>
      <c r="E66" s="94">
        <v>20</v>
      </c>
      <c r="F66" s="94">
        <v>7.7</v>
      </c>
      <c r="G66" s="94">
        <v>3</v>
      </c>
      <c r="H66" s="94">
        <v>50.1</v>
      </c>
      <c r="I66" s="94">
        <v>259</v>
      </c>
      <c r="J66" s="55">
        <f>ABS(E66/100*F66)</f>
        <v>1.54</v>
      </c>
      <c r="K66" s="55">
        <f>ABS(E66/100*G66)</f>
        <v>0.60000000000000009</v>
      </c>
      <c r="L66" s="55">
        <f>ABS(E66/100*H66)</f>
        <v>10.020000000000001</v>
      </c>
      <c r="M66" s="55">
        <f>ABS(E66/100*I66)</f>
        <v>51.800000000000004</v>
      </c>
      <c r="N66" s="94"/>
    </row>
    <row r="67" spans="1:14" ht="25.5" customHeight="1" x14ac:dyDescent="0.25">
      <c r="A67" s="32"/>
      <c r="B67" s="167" t="s">
        <v>61</v>
      </c>
      <c r="C67" s="706"/>
      <c r="D67" s="707"/>
      <c r="E67" s="707"/>
      <c r="F67" s="707"/>
      <c r="G67" s="707"/>
      <c r="H67" s="707"/>
      <c r="I67" s="708"/>
      <c r="J67" s="148">
        <f>ABS(J65+J56+J66+J52+J64)</f>
        <v>23.555260000000004</v>
      </c>
      <c r="K67" s="148">
        <f>ABS(K65+K56+K66+K52+K64)</f>
        <v>15.625699999999998</v>
      </c>
      <c r="L67" s="148">
        <f>ABS(L65+L56+L66+L52+L64)</f>
        <v>69.717659999999995</v>
      </c>
      <c r="M67" s="148">
        <f>ABS(M65+M56+M66+M52+M64)</f>
        <v>523.71659999999997</v>
      </c>
      <c r="N67" s="150"/>
    </row>
    <row r="68" spans="1:14" ht="14.1" customHeight="1" x14ac:dyDescent="0.25">
      <c r="A68" s="690" t="s">
        <v>62</v>
      </c>
      <c r="B68" s="691"/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2"/>
    </row>
    <row r="69" spans="1:14" ht="14.1" customHeight="1" x14ac:dyDescent="0.25">
      <c r="A69" s="54">
        <v>105</v>
      </c>
      <c r="B69" s="159" t="s">
        <v>82</v>
      </c>
      <c r="C69" s="158">
        <v>180</v>
      </c>
      <c r="D69" s="139">
        <v>180</v>
      </c>
      <c r="E69" s="139">
        <v>180</v>
      </c>
      <c r="F69" s="116">
        <v>2.8</v>
      </c>
      <c r="G69" s="139">
        <v>4</v>
      </c>
      <c r="H69" s="139">
        <v>4.2</v>
      </c>
      <c r="I69" s="139">
        <v>67</v>
      </c>
      <c r="J69" s="103">
        <f>ABS(E69/100*F69)</f>
        <v>5.04</v>
      </c>
      <c r="K69" s="103">
        <f>ABS(E69/100*G69)</f>
        <v>7.2</v>
      </c>
      <c r="L69" s="95">
        <f>ABS(E69/100*H69)</f>
        <v>7.5600000000000005</v>
      </c>
      <c r="M69" s="55">
        <f>ABS(E69/100*I69)</f>
        <v>120.60000000000001</v>
      </c>
      <c r="N69" s="94">
        <v>1.4</v>
      </c>
    </row>
    <row r="70" spans="1:14" ht="14.1" customHeight="1" x14ac:dyDescent="0.25">
      <c r="A70" s="139"/>
      <c r="B70" s="159" t="s">
        <v>56</v>
      </c>
      <c r="C70" s="158">
        <v>30</v>
      </c>
      <c r="D70" s="139">
        <v>30</v>
      </c>
      <c r="E70" s="139">
        <v>30</v>
      </c>
      <c r="F70" s="133">
        <v>7.7</v>
      </c>
      <c r="G70" s="210">
        <v>3</v>
      </c>
      <c r="H70" s="210">
        <v>50.1</v>
      </c>
      <c r="I70" s="210">
        <v>259</v>
      </c>
      <c r="J70" s="103">
        <f t="shared" ref="J70:J71" si="46">ABS(E70/100*F70)</f>
        <v>2.31</v>
      </c>
      <c r="K70" s="103">
        <f t="shared" ref="K70:K71" si="47">ABS(E70/100*G70)</f>
        <v>0.89999999999999991</v>
      </c>
      <c r="L70" s="95">
        <f t="shared" ref="L70:L71" si="48">ABS(E70/100*H70)</f>
        <v>15.03</v>
      </c>
      <c r="M70" s="55">
        <f t="shared" ref="M70:M71" si="49">ABS(E70/100*I70)</f>
        <v>77.7</v>
      </c>
      <c r="N70" s="82"/>
    </row>
    <row r="71" spans="1:14" ht="14.1" customHeight="1" x14ac:dyDescent="0.25">
      <c r="A71" s="139"/>
      <c r="B71" s="168" t="s">
        <v>64</v>
      </c>
      <c r="C71" s="158">
        <v>85</v>
      </c>
      <c r="D71" s="139">
        <v>85</v>
      </c>
      <c r="E71" s="139">
        <v>85</v>
      </c>
      <c r="F71" s="139">
        <v>1.5</v>
      </c>
      <c r="G71" s="139">
        <v>0.5</v>
      </c>
      <c r="H71" s="139">
        <v>21</v>
      </c>
      <c r="I71" s="116">
        <v>96</v>
      </c>
      <c r="J71" s="592">
        <f t="shared" si="46"/>
        <v>1.2749999999999999</v>
      </c>
      <c r="K71" s="592">
        <f t="shared" si="47"/>
        <v>0.42499999999999999</v>
      </c>
      <c r="L71" s="55">
        <f t="shared" si="48"/>
        <v>17.849999999999998</v>
      </c>
      <c r="M71" s="55">
        <f t="shared" si="49"/>
        <v>81.599999999999994</v>
      </c>
      <c r="N71" s="139">
        <v>4</v>
      </c>
    </row>
    <row r="72" spans="1:14" ht="14.1" customHeight="1" x14ac:dyDescent="0.25">
      <c r="A72" s="139"/>
      <c r="B72" s="159" t="s">
        <v>65</v>
      </c>
      <c r="C72" s="153"/>
      <c r="D72" s="162"/>
      <c r="E72" s="162"/>
      <c r="F72" s="162"/>
      <c r="G72" s="162"/>
      <c r="H72" s="162"/>
      <c r="I72" s="160"/>
      <c r="J72" s="159">
        <f>SUM(J69:J71)</f>
        <v>8.625</v>
      </c>
      <c r="K72" s="159">
        <f>SUM(K69:K71)</f>
        <v>8.5250000000000004</v>
      </c>
      <c r="L72" s="159">
        <f>SUM(L69:L71)</f>
        <v>40.44</v>
      </c>
      <c r="M72" s="120">
        <f>SUM(M69:M71)</f>
        <v>279.89999999999998</v>
      </c>
      <c r="N72" s="160"/>
    </row>
    <row r="73" spans="1:14" ht="14.1" customHeight="1" x14ac:dyDescent="0.25">
      <c r="A73" s="139"/>
      <c r="B73" s="159" t="s">
        <v>181</v>
      </c>
      <c r="C73" s="158">
        <v>6</v>
      </c>
      <c r="D73" s="139">
        <v>6</v>
      </c>
      <c r="E73" s="139">
        <v>6</v>
      </c>
      <c r="F73" s="169"/>
      <c r="G73" s="169"/>
      <c r="H73" s="169"/>
      <c r="I73" s="170"/>
      <c r="J73" s="120"/>
      <c r="K73" s="120"/>
      <c r="L73" s="120"/>
      <c r="M73" s="159"/>
      <c r="N73" s="171"/>
    </row>
    <row r="74" spans="1:14" ht="14.1" customHeight="1" x14ac:dyDescent="0.25">
      <c r="A74" s="139"/>
      <c r="B74" s="159" t="s">
        <v>66</v>
      </c>
      <c r="C74" s="652"/>
      <c r="D74" s="653"/>
      <c r="E74" s="653"/>
      <c r="F74" s="653"/>
      <c r="G74" s="653"/>
      <c r="H74" s="653"/>
      <c r="I74" s="654"/>
      <c r="J74" s="120">
        <f>ABS(J72+J67+J50+J20)</f>
        <v>86.323509999999999</v>
      </c>
      <c r="K74" s="120">
        <f>ABS(K72+K67+K50+K20)</f>
        <v>88.491950000000003</v>
      </c>
      <c r="L74" s="120">
        <f>ABS(L72+L67+L50+L20)</f>
        <v>276.21791000000002</v>
      </c>
      <c r="M74" s="120">
        <f>ABS(M72+M67+M50+M20)</f>
        <v>2271.4840999999997</v>
      </c>
      <c r="N74" s="160"/>
    </row>
    <row r="77" spans="1:14" ht="14.1" customHeight="1" x14ac:dyDescent="0.25">
      <c r="A77" s="718" t="s">
        <v>216</v>
      </c>
      <c r="B77" s="718"/>
      <c r="C77" s="718"/>
      <c r="D77" s="718"/>
      <c r="E77" s="718"/>
      <c r="F77" s="718"/>
      <c r="G77" s="718"/>
      <c r="H77" s="718"/>
      <c r="I77" s="718"/>
      <c r="J77" s="718"/>
      <c r="K77" s="718"/>
      <c r="L77" s="718"/>
      <c r="M77" s="718"/>
      <c r="N77" s="718"/>
    </row>
    <row r="78" spans="1:14" ht="14.1" customHeight="1" x14ac:dyDescent="0.25">
      <c r="A78" s="718"/>
      <c r="B78" s="718"/>
      <c r="C78" s="718"/>
      <c r="D78" s="718"/>
      <c r="E78" s="718"/>
      <c r="F78" s="718"/>
      <c r="G78" s="718"/>
      <c r="H78" s="718"/>
      <c r="I78" s="718"/>
      <c r="J78" s="718"/>
      <c r="K78" s="718"/>
      <c r="L78" s="718"/>
      <c r="M78" s="718"/>
      <c r="N78" s="718"/>
    </row>
  </sheetData>
  <mergeCells count="35">
    <mergeCell ref="A77:N78"/>
    <mergeCell ref="A1:N1"/>
    <mergeCell ref="A2:C2"/>
    <mergeCell ref="D2:H2"/>
    <mergeCell ref="I2:K2"/>
    <mergeCell ref="L2:O2"/>
    <mergeCell ref="A4:N4"/>
    <mergeCell ref="F5:H5"/>
    <mergeCell ref="J5:L5"/>
    <mergeCell ref="A7:N7"/>
    <mergeCell ref="C20:I20"/>
    <mergeCell ref="A3:C3"/>
    <mergeCell ref="D3:H3"/>
    <mergeCell ref="A6:E6"/>
    <mergeCell ref="I3:K3"/>
    <mergeCell ref="L3:N3"/>
    <mergeCell ref="A21:N21"/>
    <mergeCell ref="B43:B44"/>
    <mergeCell ref="D43:D44"/>
    <mergeCell ref="E43:E44"/>
    <mergeCell ref="F43:F44"/>
    <mergeCell ref="J43:J44"/>
    <mergeCell ref="K43:K44"/>
    <mergeCell ref="L43:L44"/>
    <mergeCell ref="C74:I74"/>
    <mergeCell ref="G43:G44"/>
    <mergeCell ref="H43:H44"/>
    <mergeCell ref="I43:I44"/>
    <mergeCell ref="A51:N51"/>
    <mergeCell ref="C67:I67"/>
    <mergeCell ref="A68:N68"/>
    <mergeCell ref="C50:I50"/>
    <mergeCell ref="M43:M44"/>
    <mergeCell ref="C43:C44"/>
    <mergeCell ref="N43:N44"/>
  </mergeCells>
  <pageMargins left="0.25" right="0.25" top="0.30208333333333331" bottom="0.24038461538461539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view="pageLayout" topLeftCell="A46" workbookViewId="0">
      <selection activeCell="F77" sqref="F77"/>
    </sheetView>
  </sheetViews>
  <sheetFormatPr defaultRowHeight="14.1" customHeight="1" x14ac:dyDescent="0.25"/>
  <cols>
    <col min="1" max="1" width="5.28515625" style="135" customWidth="1"/>
    <col min="2" max="2" width="21.7109375" style="135" customWidth="1"/>
    <col min="3" max="3" width="7" style="135" customWidth="1"/>
    <col min="4" max="4" width="7.85546875" style="135" customWidth="1"/>
    <col min="5" max="5" width="8.85546875" style="135" customWidth="1"/>
    <col min="6" max="6" width="7.7109375" style="135" customWidth="1"/>
    <col min="7" max="7" width="7.5703125" style="135" customWidth="1"/>
    <col min="8" max="8" width="7.42578125" style="135" customWidth="1"/>
    <col min="9" max="9" width="12.85546875" style="135" customWidth="1"/>
    <col min="10" max="10" width="8" style="135" customWidth="1"/>
    <col min="11" max="11" width="8.28515625" style="135" customWidth="1"/>
    <col min="12" max="12" width="8" style="135" customWidth="1"/>
    <col min="13" max="13" width="9.5703125" style="135" customWidth="1"/>
    <col min="14" max="14" width="11.5703125" style="135" customWidth="1"/>
    <col min="15" max="16384" width="9.140625" style="135"/>
  </cols>
  <sheetData>
    <row r="1" spans="1:15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3.5" customHeight="1" x14ac:dyDescent="0.25">
      <c r="A2" s="647" t="s">
        <v>0</v>
      </c>
      <c r="B2" s="647"/>
      <c r="C2" s="647"/>
      <c r="D2" s="648" t="s">
        <v>187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3.5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3.5" customHeight="1" x14ac:dyDescent="0.25">
      <c r="A4" s="693" t="s">
        <v>87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2" customHeight="1" x14ac:dyDescent="0.25">
      <c r="A5" s="136" t="s">
        <v>10</v>
      </c>
      <c r="B5" s="136" t="s">
        <v>9</v>
      </c>
      <c r="C5" s="136" t="s">
        <v>28</v>
      </c>
      <c r="D5" s="136" t="s">
        <v>27</v>
      </c>
      <c r="E5" s="136" t="s">
        <v>29</v>
      </c>
      <c r="F5" s="649" t="s">
        <v>184</v>
      </c>
      <c r="G5" s="650"/>
      <c r="H5" s="651"/>
      <c r="I5" s="136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9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15" customHeight="1" x14ac:dyDescent="0.25">
      <c r="A8" s="140">
        <v>27</v>
      </c>
      <c r="B8" s="104" t="s">
        <v>164</v>
      </c>
      <c r="C8" s="305">
        <v>200</v>
      </c>
      <c r="D8" s="307"/>
      <c r="E8" s="307"/>
      <c r="F8" s="307"/>
      <c r="G8" s="307"/>
      <c r="H8" s="307"/>
      <c r="I8" s="307"/>
      <c r="J8" s="302">
        <f>SUM(J9:J13)</f>
        <v>6.5739999999999998</v>
      </c>
      <c r="K8" s="302">
        <f t="shared" ref="K8:M8" si="0">SUM(K9:K13)</f>
        <v>7.4550000000000001</v>
      </c>
      <c r="L8" s="302">
        <f t="shared" si="0"/>
        <v>29.829000000000001</v>
      </c>
      <c r="M8" s="302">
        <f t="shared" si="0"/>
        <v>213.93</v>
      </c>
      <c r="N8" s="307">
        <v>1.6</v>
      </c>
    </row>
    <row r="9" spans="1:15" ht="14.1" customHeight="1" x14ac:dyDescent="0.25">
      <c r="A9" s="142"/>
      <c r="B9" s="143" t="s">
        <v>33</v>
      </c>
      <c r="C9" s="306"/>
      <c r="D9" s="308">
        <v>10</v>
      </c>
      <c r="E9" s="308">
        <v>10</v>
      </c>
      <c r="F9" s="308">
        <v>11.5</v>
      </c>
      <c r="G9" s="308">
        <v>3.3</v>
      </c>
      <c r="H9" s="308">
        <v>66.5</v>
      </c>
      <c r="I9" s="308">
        <v>342</v>
      </c>
      <c r="J9" s="328">
        <f>ABS(E9/100*F9)</f>
        <v>1.1500000000000001</v>
      </c>
      <c r="K9" s="328">
        <f>ABS(E9/100*G9)</f>
        <v>0.33</v>
      </c>
      <c r="L9" s="324">
        <f>ABS(E9/100*H9)</f>
        <v>6.65</v>
      </c>
      <c r="M9" s="328">
        <f>ABS(E9/100*I9)</f>
        <v>34.200000000000003</v>
      </c>
      <c r="N9" s="308"/>
    </row>
    <row r="10" spans="1:15" ht="14.1" customHeight="1" x14ac:dyDescent="0.25">
      <c r="A10" s="142"/>
      <c r="B10" s="308" t="s">
        <v>108</v>
      </c>
      <c r="C10" s="144"/>
      <c r="D10" s="321">
        <v>15</v>
      </c>
      <c r="E10" s="308">
        <v>15</v>
      </c>
      <c r="F10" s="321">
        <v>7</v>
      </c>
      <c r="G10" s="321">
        <v>1</v>
      </c>
      <c r="H10" s="308">
        <v>74</v>
      </c>
      <c r="I10" s="308">
        <v>333</v>
      </c>
      <c r="J10" s="328">
        <f t="shared" ref="J10:J13" si="1">ABS(E10/100*F10)</f>
        <v>1.05</v>
      </c>
      <c r="K10" s="328">
        <f t="shared" ref="K10:K13" si="2">ABS(E10/100*G10)</f>
        <v>0.15</v>
      </c>
      <c r="L10" s="324">
        <f t="shared" ref="L10:L13" si="3">ABS(E10/100*H10)</f>
        <v>11.1</v>
      </c>
      <c r="M10" s="328">
        <f t="shared" ref="M10:M13" si="4">ABS(E10/100*I10)</f>
        <v>49.949999999999996</v>
      </c>
      <c r="N10" s="308"/>
    </row>
    <row r="11" spans="1:15" ht="14.1" customHeight="1" x14ac:dyDescent="0.25">
      <c r="A11" s="142"/>
      <c r="B11" s="308" t="s">
        <v>37</v>
      </c>
      <c r="C11" s="144"/>
      <c r="D11" s="321">
        <v>3</v>
      </c>
      <c r="E11" s="308">
        <v>3</v>
      </c>
      <c r="F11" s="328">
        <v>0.8</v>
      </c>
      <c r="G11" s="328">
        <v>72.5</v>
      </c>
      <c r="H11" s="328">
        <v>1.3</v>
      </c>
      <c r="I11" s="328">
        <v>661</v>
      </c>
      <c r="J11" s="328">
        <f t="shared" si="1"/>
        <v>2.4E-2</v>
      </c>
      <c r="K11" s="328">
        <f t="shared" si="2"/>
        <v>2.1749999999999998</v>
      </c>
      <c r="L11" s="324">
        <f t="shared" si="3"/>
        <v>3.9E-2</v>
      </c>
      <c r="M11" s="328">
        <f t="shared" si="4"/>
        <v>19.829999999999998</v>
      </c>
      <c r="N11" s="308"/>
    </row>
    <row r="12" spans="1:15" ht="14.1" customHeight="1" x14ac:dyDescent="0.25">
      <c r="A12" s="318"/>
      <c r="B12" s="321" t="s">
        <v>41</v>
      </c>
      <c r="C12" s="318"/>
      <c r="D12" s="321">
        <v>150</v>
      </c>
      <c r="E12" s="321">
        <v>150</v>
      </c>
      <c r="F12" s="324">
        <v>2.9</v>
      </c>
      <c r="G12" s="328">
        <v>3.2</v>
      </c>
      <c r="H12" s="324">
        <v>4.7</v>
      </c>
      <c r="I12" s="328">
        <v>60</v>
      </c>
      <c r="J12" s="328">
        <f t="shared" si="1"/>
        <v>4.3499999999999996</v>
      </c>
      <c r="K12" s="328">
        <f t="shared" si="2"/>
        <v>4.8000000000000007</v>
      </c>
      <c r="L12" s="324">
        <f t="shared" si="3"/>
        <v>7.0500000000000007</v>
      </c>
      <c r="M12" s="328">
        <f t="shared" si="4"/>
        <v>90</v>
      </c>
      <c r="N12" s="308"/>
    </row>
    <row r="13" spans="1:15" ht="14.1" customHeight="1" x14ac:dyDescent="0.25">
      <c r="A13" s="318"/>
      <c r="B13" s="321" t="s">
        <v>60</v>
      </c>
      <c r="C13" s="318"/>
      <c r="D13" s="321">
        <v>5</v>
      </c>
      <c r="E13" s="321">
        <v>5</v>
      </c>
      <c r="F13" s="328">
        <v>0</v>
      </c>
      <c r="G13" s="328">
        <v>0</v>
      </c>
      <c r="H13" s="328">
        <v>99.8</v>
      </c>
      <c r="I13" s="328">
        <v>399</v>
      </c>
      <c r="J13" s="328">
        <f t="shared" si="1"/>
        <v>0</v>
      </c>
      <c r="K13" s="328">
        <f t="shared" si="2"/>
        <v>0</v>
      </c>
      <c r="L13" s="324">
        <f t="shared" si="3"/>
        <v>4.99</v>
      </c>
      <c r="M13" s="328">
        <f t="shared" si="4"/>
        <v>19.950000000000003</v>
      </c>
      <c r="N13" s="308"/>
    </row>
    <row r="14" spans="1:15" ht="14.1" customHeight="1" x14ac:dyDescent="0.25">
      <c r="A14" s="9">
        <v>96</v>
      </c>
      <c r="B14" s="65" t="s">
        <v>89</v>
      </c>
      <c r="C14" s="9">
        <v>200</v>
      </c>
      <c r="D14" s="63"/>
      <c r="E14" s="63"/>
      <c r="F14" s="63"/>
      <c r="G14" s="63"/>
      <c r="H14" s="63"/>
      <c r="I14" s="63"/>
      <c r="J14" s="64">
        <f>SUM(J15:J17)</f>
        <v>3.9660000000000002</v>
      </c>
      <c r="K14" s="64">
        <f t="shared" ref="K14:M14" si="5">SUM(K15:K17)</f>
        <v>4.1399999999999997</v>
      </c>
      <c r="L14" s="64">
        <f t="shared" si="5"/>
        <v>20.814</v>
      </c>
      <c r="M14" s="64">
        <f t="shared" si="5"/>
        <v>137.63</v>
      </c>
      <c r="N14" s="62">
        <v>0.9</v>
      </c>
    </row>
    <row r="15" spans="1:15" ht="14.1" customHeight="1" x14ac:dyDescent="0.25">
      <c r="A15" s="67"/>
      <c r="B15" s="68" t="s">
        <v>90</v>
      </c>
      <c r="C15" s="144"/>
      <c r="D15" s="69">
        <v>2</v>
      </c>
      <c r="E15" s="69">
        <v>2</v>
      </c>
      <c r="F15" s="69">
        <v>24.3</v>
      </c>
      <c r="G15" s="69">
        <v>15</v>
      </c>
      <c r="H15" s="69">
        <v>10.199999999999999</v>
      </c>
      <c r="I15" s="69">
        <v>289</v>
      </c>
      <c r="J15" s="88">
        <f t="shared" ref="J15:J17" si="6">ABS(E15/100*F15)</f>
        <v>0.48600000000000004</v>
      </c>
      <c r="K15" s="88">
        <f t="shared" ref="K15:K17" si="7">ABS(E15/100*G15)</f>
        <v>0.3</v>
      </c>
      <c r="L15" s="82">
        <f t="shared" ref="L15:L17" si="8">ABS(E15/100*H15)</f>
        <v>0.20399999999999999</v>
      </c>
      <c r="M15" s="88">
        <f t="shared" ref="M15:M17" si="9">ABS(E15/100*I15)</f>
        <v>5.78</v>
      </c>
      <c r="N15" s="68"/>
    </row>
    <row r="16" spans="1:15" ht="14.1" customHeight="1" x14ac:dyDescent="0.25">
      <c r="A16" s="67"/>
      <c r="B16" s="68" t="s">
        <v>60</v>
      </c>
      <c r="C16" s="144"/>
      <c r="D16" s="69">
        <v>15</v>
      </c>
      <c r="E16" s="69">
        <v>15</v>
      </c>
      <c r="F16" s="49">
        <v>0</v>
      </c>
      <c r="G16" s="49">
        <v>0</v>
      </c>
      <c r="H16" s="49">
        <v>99.8</v>
      </c>
      <c r="I16" s="49">
        <v>399</v>
      </c>
      <c r="J16" s="88">
        <f t="shared" si="6"/>
        <v>0</v>
      </c>
      <c r="K16" s="88">
        <f t="shared" si="7"/>
        <v>0</v>
      </c>
      <c r="L16" s="82">
        <f t="shared" si="8"/>
        <v>14.969999999999999</v>
      </c>
      <c r="M16" s="88">
        <f t="shared" si="9"/>
        <v>59.849999999999994</v>
      </c>
      <c r="N16" s="68"/>
    </row>
    <row r="17" spans="1:14" ht="14.1" customHeight="1" x14ac:dyDescent="0.25">
      <c r="A17" s="67"/>
      <c r="B17" s="68" t="s">
        <v>41</v>
      </c>
      <c r="C17" s="144"/>
      <c r="D17" s="69">
        <v>120</v>
      </c>
      <c r="E17" s="69">
        <v>120</v>
      </c>
      <c r="F17" s="8">
        <v>2.9</v>
      </c>
      <c r="G17" s="49">
        <v>3.2</v>
      </c>
      <c r="H17" s="48">
        <v>4.7</v>
      </c>
      <c r="I17" s="49">
        <v>60</v>
      </c>
      <c r="J17" s="88">
        <f t="shared" si="6"/>
        <v>3.48</v>
      </c>
      <c r="K17" s="88">
        <f t="shared" si="7"/>
        <v>3.84</v>
      </c>
      <c r="L17" s="82">
        <f t="shared" si="8"/>
        <v>5.64</v>
      </c>
      <c r="M17" s="88">
        <f t="shared" si="9"/>
        <v>72</v>
      </c>
      <c r="N17" s="68"/>
    </row>
    <row r="18" spans="1:14" ht="14.1" customHeight="1" x14ac:dyDescent="0.2">
      <c r="A18" s="61"/>
      <c r="B18" s="145" t="s">
        <v>91</v>
      </c>
      <c r="C18" s="9"/>
      <c r="D18" s="63"/>
      <c r="E18" s="63"/>
      <c r="F18" s="63"/>
      <c r="G18" s="63"/>
      <c r="H18" s="63"/>
      <c r="I18" s="63"/>
      <c r="J18" s="65">
        <f>SUM(J19:J20)</f>
        <v>3.16</v>
      </c>
      <c r="K18" s="65">
        <f t="shared" ref="K18:M18" si="10">SUM(K19:K20)</f>
        <v>8.2100000000000009</v>
      </c>
      <c r="L18" s="65">
        <f t="shared" si="10"/>
        <v>21.29</v>
      </c>
      <c r="M18" s="65">
        <f t="shared" si="10"/>
        <v>172.10000000000002</v>
      </c>
      <c r="N18" s="62"/>
    </row>
    <row r="19" spans="1:14" ht="14.1" customHeight="1" x14ac:dyDescent="0.25">
      <c r="A19" s="67"/>
      <c r="B19" s="146" t="s">
        <v>71</v>
      </c>
      <c r="C19" s="144">
        <v>40</v>
      </c>
      <c r="D19" s="69">
        <v>40</v>
      </c>
      <c r="E19" s="69">
        <v>40</v>
      </c>
      <c r="F19" s="49">
        <v>7.7</v>
      </c>
      <c r="G19" s="49">
        <v>2.4</v>
      </c>
      <c r="H19" s="49">
        <v>52.9</v>
      </c>
      <c r="I19" s="48">
        <v>265</v>
      </c>
      <c r="J19" s="88">
        <f t="shared" ref="J19:J20" si="11">ABS(E19/100*F19)</f>
        <v>3.08</v>
      </c>
      <c r="K19" s="88">
        <f t="shared" ref="K19:K20" si="12">ABS(E19/100*G19)</f>
        <v>0.96</v>
      </c>
      <c r="L19" s="82">
        <f t="shared" ref="L19:L20" si="13">ABS(E19/100*H19)</f>
        <v>21.16</v>
      </c>
      <c r="M19" s="88">
        <f t="shared" ref="M19:M20" si="14">ABS(E19/100*I19)</f>
        <v>106</v>
      </c>
      <c r="N19" s="68"/>
    </row>
    <row r="20" spans="1:14" ht="14.1" customHeight="1" x14ac:dyDescent="0.25">
      <c r="A20" s="32"/>
      <c r="B20" s="8" t="s">
        <v>83</v>
      </c>
      <c r="C20" s="147">
        <v>10</v>
      </c>
      <c r="D20" s="13">
        <v>10</v>
      </c>
      <c r="E20" s="13">
        <v>10</v>
      </c>
      <c r="F20" s="2">
        <v>0.8</v>
      </c>
      <c r="G20" s="2">
        <v>72.5</v>
      </c>
      <c r="H20" s="2">
        <v>1.3</v>
      </c>
      <c r="I20" s="8">
        <v>661</v>
      </c>
      <c r="J20" s="88">
        <f t="shared" si="11"/>
        <v>8.0000000000000016E-2</v>
      </c>
      <c r="K20" s="88">
        <f t="shared" si="12"/>
        <v>7.25</v>
      </c>
      <c r="L20" s="82">
        <f t="shared" si="13"/>
        <v>0.13</v>
      </c>
      <c r="M20" s="88">
        <f t="shared" si="14"/>
        <v>66.100000000000009</v>
      </c>
      <c r="N20" s="14"/>
    </row>
    <row r="21" spans="1:14" ht="13.5" customHeight="1" x14ac:dyDescent="0.25">
      <c r="A21" s="32"/>
      <c r="B21" s="148" t="s">
        <v>26</v>
      </c>
      <c r="C21" s="700"/>
      <c r="D21" s="701"/>
      <c r="E21" s="701"/>
      <c r="F21" s="701"/>
      <c r="G21" s="701"/>
      <c r="H21" s="701"/>
      <c r="I21" s="702"/>
      <c r="J21" s="120">
        <f>ABS(J18+J14+J8)</f>
        <v>13.7</v>
      </c>
      <c r="K21" s="120">
        <f t="shared" ref="K21:M21" si="15">ABS(K18+K14+K8)</f>
        <v>19.805</v>
      </c>
      <c r="L21" s="120">
        <f t="shared" si="15"/>
        <v>71.932999999999993</v>
      </c>
      <c r="M21" s="120">
        <f t="shared" si="15"/>
        <v>523.66000000000008</v>
      </c>
      <c r="N21" s="121"/>
    </row>
    <row r="22" spans="1:14" ht="14.1" customHeight="1" x14ac:dyDescent="0.25">
      <c r="A22" s="694" t="s">
        <v>30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6"/>
    </row>
    <row r="23" spans="1:14" ht="30" customHeight="1" x14ac:dyDescent="0.25">
      <c r="A23" s="305">
        <v>33</v>
      </c>
      <c r="B23" s="186" t="s">
        <v>246</v>
      </c>
      <c r="C23" s="317">
        <v>250</v>
      </c>
      <c r="D23" s="320"/>
      <c r="E23" s="320"/>
      <c r="F23" s="320"/>
      <c r="G23" s="320"/>
      <c r="H23" s="320"/>
      <c r="I23" s="320"/>
      <c r="J23" s="610">
        <f>SUM(J24:J32)</f>
        <v>3.2409000000000003</v>
      </c>
      <c r="K23" s="610">
        <f>SUM(K24:K32)</f>
        <v>5.2215000000000007</v>
      </c>
      <c r="L23" s="610">
        <f>SUM(L24:L32)</f>
        <v>14.5359</v>
      </c>
      <c r="M23" s="310">
        <f>SUM(M24:M32)</f>
        <v>118.82900000000001</v>
      </c>
      <c r="N23" s="307">
        <v>11.2</v>
      </c>
    </row>
    <row r="24" spans="1:14" ht="14.25" customHeight="1" x14ac:dyDescent="0.25">
      <c r="A24" s="608"/>
      <c r="B24" s="17" t="s">
        <v>85</v>
      </c>
      <c r="C24" s="611"/>
      <c r="D24" s="612">
        <v>4.2</v>
      </c>
      <c r="E24" s="612">
        <v>3.7</v>
      </c>
      <c r="F24" s="609">
        <v>12.7</v>
      </c>
      <c r="G24" s="612">
        <v>11.5</v>
      </c>
      <c r="H24" s="612">
        <v>0.7</v>
      </c>
      <c r="I24" s="612">
        <v>157</v>
      </c>
      <c r="J24" s="614">
        <f t="shared" ref="J24" si="16">ABS(E24/100*F24)</f>
        <v>0.46990000000000004</v>
      </c>
      <c r="K24" s="614">
        <f t="shared" ref="K24" si="17">ABS(E24/100*G24)</f>
        <v>0.42550000000000004</v>
      </c>
      <c r="L24" s="613">
        <f t="shared" ref="L24" si="18">ABS(E24/100*H24)</f>
        <v>2.5900000000000003E-2</v>
      </c>
      <c r="M24" s="614">
        <f t="shared" ref="M24" si="19">ABS(E24/100*I24)</f>
        <v>5.8090000000000011</v>
      </c>
      <c r="N24" s="609"/>
    </row>
    <row r="25" spans="1:14" ht="15.75" customHeight="1" x14ac:dyDescent="0.25">
      <c r="A25" s="306"/>
      <c r="B25" s="18" t="s">
        <v>34</v>
      </c>
      <c r="C25" s="318"/>
      <c r="D25" s="321">
        <v>85</v>
      </c>
      <c r="E25" s="321">
        <v>64</v>
      </c>
      <c r="F25" s="328">
        <v>2</v>
      </c>
      <c r="G25" s="328">
        <v>0.4</v>
      </c>
      <c r="H25" s="328">
        <v>16.3</v>
      </c>
      <c r="I25" s="328">
        <v>77</v>
      </c>
      <c r="J25" s="328">
        <f t="shared" ref="J25:J32" si="20">ABS(E25/100*F25)</f>
        <v>1.28</v>
      </c>
      <c r="K25" s="328">
        <f t="shared" ref="K25:K32" si="21">ABS(E25/100*G25)</f>
        <v>0.25600000000000001</v>
      </c>
      <c r="L25" s="324">
        <f t="shared" ref="L25:L32" si="22">ABS(E25/100*H25)</f>
        <v>10.432</v>
      </c>
      <c r="M25" s="328">
        <f t="shared" ref="M25:M32" si="23">ABS(E25/100*I25)</f>
        <v>49.28</v>
      </c>
      <c r="N25" s="308"/>
    </row>
    <row r="26" spans="1:14" ht="15.75" customHeight="1" x14ac:dyDescent="0.25">
      <c r="A26" s="443"/>
      <c r="B26" s="18" t="s">
        <v>72</v>
      </c>
      <c r="C26" s="450"/>
      <c r="D26" s="452">
        <v>5</v>
      </c>
      <c r="E26" s="452">
        <v>5</v>
      </c>
      <c r="F26" s="455">
        <v>2.5</v>
      </c>
      <c r="G26" s="455">
        <v>20</v>
      </c>
      <c r="H26" s="455">
        <v>3.4</v>
      </c>
      <c r="I26" s="455">
        <v>206</v>
      </c>
      <c r="J26" s="455">
        <f t="shared" si="20"/>
        <v>0.125</v>
      </c>
      <c r="K26" s="455">
        <f t="shared" si="21"/>
        <v>1</v>
      </c>
      <c r="L26" s="454">
        <f t="shared" si="22"/>
        <v>0.17</v>
      </c>
      <c r="M26" s="455">
        <f t="shared" si="23"/>
        <v>10.3</v>
      </c>
      <c r="N26" s="445"/>
    </row>
    <row r="27" spans="1:14" ht="15.75" customHeight="1" x14ac:dyDescent="0.25">
      <c r="A27" s="443"/>
      <c r="B27" s="18" t="s">
        <v>81</v>
      </c>
      <c r="C27" s="450"/>
      <c r="D27" s="452">
        <v>20</v>
      </c>
      <c r="E27" s="452">
        <v>18</v>
      </c>
      <c r="F27" s="455">
        <v>3.1</v>
      </c>
      <c r="G27" s="454">
        <v>0.2</v>
      </c>
      <c r="H27" s="454">
        <v>6.5</v>
      </c>
      <c r="I27" s="454">
        <v>40</v>
      </c>
      <c r="J27" s="455">
        <f t="shared" si="20"/>
        <v>0.55799999999999994</v>
      </c>
      <c r="K27" s="455">
        <f t="shared" si="21"/>
        <v>3.5999999999999997E-2</v>
      </c>
      <c r="L27" s="455">
        <f t="shared" si="22"/>
        <v>1.17</v>
      </c>
      <c r="M27" s="455">
        <f t="shared" si="23"/>
        <v>7.1999999999999993</v>
      </c>
      <c r="N27" s="445"/>
    </row>
    <row r="28" spans="1:14" ht="14.1" customHeight="1" x14ac:dyDescent="0.25">
      <c r="A28" s="306"/>
      <c r="B28" s="18" t="s">
        <v>54</v>
      </c>
      <c r="C28" s="318"/>
      <c r="D28" s="321">
        <v>40</v>
      </c>
      <c r="E28" s="321">
        <v>32</v>
      </c>
      <c r="F28" s="452">
        <v>1.8</v>
      </c>
      <c r="G28" s="452">
        <v>0.1</v>
      </c>
      <c r="H28" s="452">
        <v>4.7</v>
      </c>
      <c r="I28" s="445">
        <v>28</v>
      </c>
      <c r="J28" s="455">
        <f t="shared" si="20"/>
        <v>0.57600000000000007</v>
      </c>
      <c r="K28" s="455">
        <f t="shared" si="21"/>
        <v>3.2000000000000001E-2</v>
      </c>
      <c r="L28" s="455">
        <f t="shared" si="22"/>
        <v>1.504</v>
      </c>
      <c r="M28" s="455">
        <f t="shared" si="23"/>
        <v>8.9600000000000009</v>
      </c>
      <c r="N28" s="308"/>
    </row>
    <row r="29" spans="1:14" ht="14.1" customHeight="1" x14ac:dyDescent="0.25">
      <c r="A29" s="306"/>
      <c r="B29" s="18" t="s">
        <v>35</v>
      </c>
      <c r="C29" s="318"/>
      <c r="D29" s="321">
        <v>10</v>
      </c>
      <c r="E29" s="321">
        <v>8</v>
      </c>
      <c r="F29" s="328">
        <v>1.4</v>
      </c>
      <c r="G29" s="328">
        <v>0.2</v>
      </c>
      <c r="H29" s="328">
        <v>8.1999999999999993</v>
      </c>
      <c r="I29" s="328">
        <v>41</v>
      </c>
      <c r="J29" s="328">
        <f t="shared" si="20"/>
        <v>0.11199999999999999</v>
      </c>
      <c r="K29" s="328">
        <f t="shared" si="21"/>
        <v>1.6E-2</v>
      </c>
      <c r="L29" s="324">
        <f t="shared" si="22"/>
        <v>0.65599999999999992</v>
      </c>
      <c r="M29" s="328">
        <f t="shared" si="23"/>
        <v>3.2800000000000002</v>
      </c>
      <c r="N29" s="308"/>
    </row>
    <row r="30" spans="1:14" ht="14.1" customHeight="1" x14ac:dyDescent="0.25">
      <c r="A30" s="306"/>
      <c r="B30" s="18" t="s">
        <v>36</v>
      </c>
      <c r="C30" s="318"/>
      <c r="D30" s="321">
        <v>10</v>
      </c>
      <c r="E30" s="321">
        <v>8</v>
      </c>
      <c r="F30" s="328">
        <v>1.3</v>
      </c>
      <c r="G30" s="328">
        <v>0.1</v>
      </c>
      <c r="H30" s="328">
        <v>6.9</v>
      </c>
      <c r="I30" s="328">
        <v>35</v>
      </c>
      <c r="J30" s="328">
        <f t="shared" si="20"/>
        <v>0.10400000000000001</v>
      </c>
      <c r="K30" s="328">
        <f t="shared" si="21"/>
        <v>8.0000000000000002E-3</v>
      </c>
      <c r="L30" s="324">
        <f t="shared" si="22"/>
        <v>0.55200000000000005</v>
      </c>
      <c r="M30" s="328">
        <f t="shared" si="23"/>
        <v>2.8000000000000003</v>
      </c>
      <c r="N30" s="308"/>
    </row>
    <row r="31" spans="1:14" ht="14.1" customHeight="1" x14ac:dyDescent="0.25">
      <c r="A31" s="306"/>
      <c r="B31" s="18" t="s">
        <v>37</v>
      </c>
      <c r="C31" s="318"/>
      <c r="D31" s="321">
        <v>2</v>
      </c>
      <c r="E31" s="321">
        <v>2</v>
      </c>
      <c r="F31" s="328">
        <v>0.8</v>
      </c>
      <c r="G31" s="328">
        <v>72.5</v>
      </c>
      <c r="H31" s="328">
        <v>1.3</v>
      </c>
      <c r="I31" s="328">
        <v>661</v>
      </c>
      <c r="J31" s="328">
        <f t="shared" si="20"/>
        <v>1.6E-2</v>
      </c>
      <c r="K31" s="328">
        <f t="shared" si="21"/>
        <v>1.45</v>
      </c>
      <c r="L31" s="324">
        <f t="shared" si="22"/>
        <v>2.6000000000000002E-2</v>
      </c>
      <c r="M31" s="328">
        <f t="shared" si="23"/>
        <v>13.22</v>
      </c>
      <c r="N31" s="308"/>
    </row>
    <row r="32" spans="1:14" ht="14.1" customHeight="1" x14ac:dyDescent="0.25">
      <c r="A32" s="308"/>
      <c r="B32" s="18" t="s">
        <v>38</v>
      </c>
      <c r="C32" s="318"/>
      <c r="D32" s="321">
        <v>2</v>
      </c>
      <c r="E32" s="321">
        <v>2</v>
      </c>
      <c r="F32" s="328">
        <v>0</v>
      </c>
      <c r="G32" s="26">
        <v>99.9</v>
      </c>
      <c r="H32" s="328">
        <v>0</v>
      </c>
      <c r="I32" s="324">
        <v>899</v>
      </c>
      <c r="J32" s="328">
        <f t="shared" si="20"/>
        <v>0</v>
      </c>
      <c r="K32" s="328">
        <f t="shared" si="21"/>
        <v>1.9980000000000002</v>
      </c>
      <c r="L32" s="324">
        <f t="shared" si="22"/>
        <v>0</v>
      </c>
      <c r="M32" s="328">
        <f t="shared" si="23"/>
        <v>17.98</v>
      </c>
      <c r="N32" s="308"/>
    </row>
    <row r="33" spans="1:14" ht="24.75" customHeight="1" x14ac:dyDescent="0.25">
      <c r="A33" s="53">
        <v>70</v>
      </c>
      <c r="B33" s="11" t="s">
        <v>266</v>
      </c>
      <c r="C33" s="449" t="s">
        <v>247</v>
      </c>
      <c r="D33" s="451"/>
      <c r="E33" s="451"/>
      <c r="F33" s="451"/>
      <c r="G33" s="451"/>
      <c r="H33" s="451"/>
      <c r="I33" s="444"/>
      <c r="J33" s="446">
        <f>SUM(J34:J39)</f>
        <v>13.805</v>
      </c>
      <c r="K33" s="446">
        <f>SUM(K34:K39)</f>
        <v>13.116999999999997</v>
      </c>
      <c r="L33" s="446">
        <f>SUM(L34:L39)</f>
        <v>5.6879999999999988</v>
      </c>
      <c r="M33" s="446">
        <f>SUM(M34:M39)</f>
        <v>196.27999999999997</v>
      </c>
      <c r="N33" s="444">
        <v>2.8</v>
      </c>
    </row>
    <row r="34" spans="1:14" ht="14.1" customHeight="1" x14ac:dyDescent="0.25">
      <c r="A34" s="23"/>
      <c r="B34" s="5" t="s">
        <v>75</v>
      </c>
      <c r="C34" s="443"/>
      <c r="D34" s="445">
        <v>76</v>
      </c>
      <c r="E34" s="445">
        <v>69</v>
      </c>
      <c r="F34" s="452">
        <v>18.600000000000001</v>
      </c>
      <c r="G34" s="452">
        <v>16</v>
      </c>
      <c r="H34" s="452">
        <v>0</v>
      </c>
      <c r="I34" s="452">
        <v>218</v>
      </c>
      <c r="J34" s="455">
        <f t="shared" ref="J34:J39" si="24">ABS(E34/100*F34)</f>
        <v>12.834</v>
      </c>
      <c r="K34" s="455">
        <f t="shared" ref="K34:K39" si="25">ABS(E34/100*G34)</f>
        <v>11.04</v>
      </c>
      <c r="L34" s="454">
        <f t="shared" ref="L34:L39" si="26">ABS(E34/100*H34)</f>
        <v>0</v>
      </c>
      <c r="M34" s="455">
        <f t="shared" ref="M34:M39" si="27">ABS(E34/100*I34)</f>
        <v>150.41999999999999</v>
      </c>
      <c r="N34" s="445"/>
    </row>
    <row r="35" spans="1:14" ht="14.1" customHeight="1" x14ac:dyDescent="0.25">
      <c r="A35" s="23"/>
      <c r="B35" s="452" t="s">
        <v>92</v>
      </c>
      <c r="C35" s="450"/>
      <c r="D35" s="452">
        <v>5</v>
      </c>
      <c r="E35" s="445">
        <v>5</v>
      </c>
      <c r="F35" s="18">
        <v>10.3</v>
      </c>
      <c r="G35" s="452">
        <v>1.1000000000000001</v>
      </c>
      <c r="H35" s="445">
        <v>70.599999999999994</v>
      </c>
      <c r="I35" s="452">
        <v>334</v>
      </c>
      <c r="J35" s="455">
        <f t="shared" si="24"/>
        <v>0.51500000000000001</v>
      </c>
      <c r="K35" s="455">
        <f t="shared" si="25"/>
        <v>5.5000000000000007E-2</v>
      </c>
      <c r="L35" s="454">
        <f t="shared" si="26"/>
        <v>3.53</v>
      </c>
      <c r="M35" s="455">
        <f t="shared" si="27"/>
        <v>16.7</v>
      </c>
      <c r="N35" s="445"/>
    </row>
    <row r="36" spans="1:14" ht="14.1" customHeight="1" x14ac:dyDescent="0.25">
      <c r="A36" s="23"/>
      <c r="B36" s="452" t="s">
        <v>55</v>
      </c>
      <c r="C36" s="450"/>
      <c r="D36" s="452">
        <v>5</v>
      </c>
      <c r="E36" s="445">
        <v>5</v>
      </c>
      <c r="F36" s="452">
        <v>4.8</v>
      </c>
      <c r="G36" s="452">
        <v>0</v>
      </c>
      <c r="H36" s="452">
        <v>19</v>
      </c>
      <c r="I36" s="445">
        <v>102</v>
      </c>
      <c r="J36" s="455">
        <f t="shared" si="24"/>
        <v>0.24</v>
      </c>
      <c r="K36" s="455">
        <f t="shared" si="25"/>
        <v>0</v>
      </c>
      <c r="L36" s="454">
        <f t="shared" si="26"/>
        <v>0.95000000000000007</v>
      </c>
      <c r="M36" s="455">
        <f t="shared" si="27"/>
        <v>5.1000000000000005</v>
      </c>
      <c r="N36" s="445"/>
    </row>
    <row r="37" spans="1:14" ht="14.1" customHeight="1" x14ac:dyDescent="0.25">
      <c r="A37" s="450"/>
      <c r="B37" s="452" t="s">
        <v>35</v>
      </c>
      <c r="C37" s="450"/>
      <c r="D37" s="452">
        <v>10</v>
      </c>
      <c r="E37" s="452">
        <v>8</v>
      </c>
      <c r="F37" s="455">
        <v>1.4</v>
      </c>
      <c r="G37" s="455">
        <v>0.2</v>
      </c>
      <c r="H37" s="455">
        <v>8.1999999999999993</v>
      </c>
      <c r="I37" s="455">
        <v>41</v>
      </c>
      <c r="J37" s="455">
        <f t="shared" si="24"/>
        <v>0.11199999999999999</v>
      </c>
      <c r="K37" s="455">
        <f t="shared" si="25"/>
        <v>1.6E-2</v>
      </c>
      <c r="L37" s="454">
        <f t="shared" si="26"/>
        <v>0.65599999999999992</v>
      </c>
      <c r="M37" s="455">
        <f t="shared" si="27"/>
        <v>3.2800000000000002</v>
      </c>
      <c r="N37" s="445"/>
    </row>
    <row r="38" spans="1:14" ht="14.1" customHeight="1" x14ac:dyDescent="0.25">
      <c r="A38" s="450"/>
      <c r="B38" s="452" t="s">
        <v>38</v>
      </c>
      <c r="C38" s="450"/>
      <c r="D38" s="452">
        <v>2</v>
      </c>
      <c r="E38" s="452">
        <v>2</v>
      </c>
      <c r="F38" s="455">
        <v>0</v>
      </c>
      <c r="G38" s="26">
        <v>99.9</v>
      </c>
      <c r="H38" s="455">
        <v>0</v>
      </c>
      <c r="I38" s="454">
        <v>899</v>
      </c>
      <c r="J38" s="455">
        <f t="shared" si="24"/>
        <v>0</v>
      </c>
      <c r="K38" s="455">
        <f t="shared" si="25"/>
        <v>1.9980000000000002</v>
      </c>
      <c r="L38" s="454">
        <f t="shared" si="26"/>
        <v>0</v>
      </c>
      <c r="M38" s="455">
        <f t="shared" si="27"/>
        <v>17.98</v>
      </c>
      <c r="N38" s="445"/>
    </row>
    <row r="39" spans="1:14" ht="14.1" customHeight="1" x14ac:dyDescent="0.25">
      <c r="A39" s="450"/>
      <c r="B39" s="5" t="s">
        <v>36</v>
      </c>
      <c r="C39" s="450"/>
      <c r="D39" s="452">
        <v>10</v>
      </c>
      <c r="E39" s="452">
        <v>8</v>
      </c>
      <c r="F39" s="455">
        <v>1.3</v>
      </c>
      <c r="G39" s="455">
        <v>0.1</v>
      </c>
      <c r="H39" s="455">
        <v>6.9</v>
      </c>
      <c r="I39" s="455">
        <v>35</v>
      </c>
      <c r="J39" s="455">
        <f t="shared" si="24"/>
        <v>0.10400000000000001</v>
      </c>
      <c r="K39" s="455">
        <f t="shared" si="25"/>
        <v>8.0000000000000002E-3</v>
      </c>
      <c r="L39" s="454">
        <f t="shared" si="26"/>
        <v>0.55200000000000005</v>
      </c>
      <c r="M39" s="455">
        <f t="shared" si="27"/>
        <v>2.8000000000000003</v>
      </c>
      <c r="N39" s="445"/>
    </row>
    <row r="40" spans="1:14" ht="14.1" customHeight="1" x14ac:dyDescent="0.25">
      <c r="A40" s="60" t="s">
        <v>248</v>
      </c>
      <c r="B40" s="661" t="s">
        <v>185</v>
      </c>
      <c r="C40" s="669">
        <v>135</v>
      </c>
      <c r="D40" s="633"/>
      <c r="E40" s="633"/>
      <c r="F40" s="635"/>
      <c r="G40" s="633"/>
      <c r="H40" s="633"/>
      <c r="I40" s="633"/>
      <c r="J40" s="659">
        <f>ABS(J42+J43)</f>
        <v>6.1660000000000004</v>
      </c>
      <c r="K40" s="659">
        <f t="shared" ref="K40:M40" si="28">ABS(K42+K43)</f>
        <v>4.5</v>
      </c>
      <c r="L40" s="659">
        <f t="shared" si="28"/>
        <v>29.776</v>
      </c>
      <c r="M40" s="659">
        <f t="shared" si="28"/>
        <v>184.22</v>
      </c>
      <c r="N40" s="633">
        <v>0.38</v>
      </c>
    </row>
    <row r="41" spans="1:14" ht="14.1" customHeight="1" x14ac:dyDescent="0.25">
      <c r="A41" s="66"/>
      <c r="B41" s="662"/>
      <c r="C41" s="670"/>
      <c r="D41" s="634"/>
      <c r="E41" s="634"/>
      <c r="F41" s="636"/>
      <c r="G41" s="634"/>
      <c r="H41" s="634"/>
      <c r="I41" s="634"/>
      <c r="J41" s="660"/>
      <c r="K41" s="660"/>
      <c r="L41" s="660"/>
      <c r="M41" s="660"/>
      <c r="N41" s="634"/>
    </row>
    <row r="42" spans="1:14" ht="14.1" customHeight="1" x14ac:dyDescent="0.25">
      <c r="A42" s="66"/>
      <c r="B42" s="455" t="s">
        <v>17</v>
      </c>
      <c r="C42" s="4"/>
      <c r="D42" s="455">
        <v>50</v>
      </c>
      <c r="E42" s="454">
        <v>50</v>
      </c>
      <c r="F42" s="20">
        <v>12.3</v>
      </c>
      <c r="G42" s="455">
        <v>6.1</v>
      </c>
      <c r="H42" s="454">
        <v>59.5</v>
      </c>
      <c r="I42" s="454">
        <v>342</v>
      </c>
      <c r="J42" s="454">
        <f>ABS(E42/100*F42)</f>
        <v>6.15</v>
      </c>
      <c r="K42" s="454">
        <f>ABS(E42/100*G42)</f>
        <v>3.05</v>
      </c>
      <c r="L42" s="454">
        <f>ABS(E42/100*H42)</f>
        <v>29.75</v>
      </c>
      <c r="M42" s="455">
        <f>ABS(E42/100*I42)</f>
        <v>171</v>
      </c>
      <c r="N42" s="454"/>
    </row>
    <row r="43" spans="1:14" ht="14.1" customHeight="1" x14ac:dyDescent="0.25">
      <c r="A43" s="70"/>
      <c r="B43" s="447" t="s">
        <v>18</v>
      </c>
      <c r="C43" s="453"/>
      <c r="D43" s="447">
        <v>2</v>
      </c>
      <c r="E43" s="8">
        <v>2</v>
      </c>
      <c r="F43" s="448">
        <v>0.8</v>
      </c>
      <c r="G43" s="447">
        <v>72.5</v>
      </c>
      <c r="H43" s="8">
        <v>1.3</v>
      </c>
      <c r="I43" s="8">
        <v>661</v>
      </c>
      <c r="J43" s="8">
        <f>ABS(E43/100*F43)</f>
        <v>1.6E-2</v>
      </c>
      <c r="K43" s="8">
        <f>ABS(E43/100*G43)</f>
        <v>1.45</v>
      </c>
      <c r="L43" s="8">
        <f>ABS(E43/100*H43)</f>
        <v>2.6000000000000002E-2</v>
      </c>
      <c r="M43" s="8">
        <f>ABS(E43/100*I43)</f>
        <v>13.22</v>
      </c>
      <c r="N43" s="8"/>
    </row>
    <row r="44" spans="1:14" ht="27" customHeight="1" x14ac:dyDescent="0.25">
      <c r="A44" s="449">
        <v>4</v>
      </c>
      <c r="B44" s="11" t="s">
        <v>259</v>
      </c>
      <c r="C44" s="449">
        <v>45</v>
      </c>
      <c r="D44" s="451"/>
      <c r="E44" s="451"/>
      <c r="F44" s="451"/>
      <c r="G44" s="451"/>
      <c r="H44" s="451"/>
      <c r="I44" s="451"/>
      <c r="J44" s="446">
        <f>SUM(J45:J47)</f>
        <v>0.74199999999999999</v>
      </c>
      <c r="K44" s="446">
        <f t="shared" ref="K44:M44" si="29">SUM(K45:K47)</f>
        <v>2.0490000000000004</v>
      </c>
      <c r="L44" s="446">
        <f t="shared" si="29"/>
        <v>1.7059999999999997</v>
      </c>
      <c r="M44" s="446">
        <f t="shared" si="29"/>
        <v>29.31</v>
      </c>
      <c r="N44" s="444">
        <v>9.9</v>
      </c>
    </row>
    <row r="45" spans="1:14" ht="14.1" customHeight="1" x14ac:dyDescent="0.25">
      <c r="A45" s="450"/>
      <c r="B45" s="452" t="s">
        <v>109</v>
      </c>
      <c r="C45" s="450"/>
      <c r="D45" s="452">
        <v>50</v>
      </c>
      <c r="E45" s="452">
        <v>35</v>
      </c>
      <c r="F45" s="452">
        <v>1.8</v>
      </c>
      <c r="G45" s="452">
        <v>0.1</v>
      </c>
      <c r="H45" s="452">
        <v>3</v>
      </c>
      <c r="I45" s="452">
        <v>23</v>
      </c>
      <c r="J45" s="455">
        <f t="shared" ref="J45:J47" si="30">ABS(E45/100*F45)</f>
        <v>0.63</v>
      </c>
      <c r="K45" s="455">
        <f t="shared" ref="K45:K47" si="31">ABS(E45/100*G45)</f>
        <v>3.4999999999999996E-2</v>
      </c>
      <c r="L45" s="455">
        <f t="shared" ref="L45:L47" si="32">ABS(E45/100*H45)</f>
        <v>1.0499999999999998</v>
      </c>
      <c r="M45" s="455">
        <f t="shared" ref="M45:M47" si="33">ABS(E45/100*I45)</f>
        <v>8.0499999999999989</v>
      </c>
      <c r="N45" s="445"/>
    </row>
    <row r="46" spans="1:14" ht="14.1" customHeight="1" x14ac:dyDescent="0.25">
      <c r="A46" s="450"/>
      <c r="B46" s="452" t="s">
        <v>43</v>
      </c>
      <c r="C46" s="450"/>
      <c r="D46" s="452">
        <v>10</v>
      </c>
      <c r="E46" s="452">
        <v>8</v>
      </c>
      <c r="F46" s="455">
        <v>1.4</v>
      </c>
      <c r="G46" s="455">
        <v>0.2</v>
      </c>
      <c r="H46" s="455">
        <v>8.1999999999999993</v>
      </c>
      <c r="I46" s="455">
        <v>41</v>
      </c>
      <c r="J46" s="455">
        <f t="shared" si="30"/>
        <v>0.11199999999999999</v>
      </c>
      <c r="K46" s="455">
        <f t="shared" si="31"/>
        <v>1.6E-2</v>
      </c>
      <c r="L46" s="455">
        <f t="shared" si="32"/>
        <v>0.65599999999999992</v>
      </c>
      <c r="M46" s="455">
        <f t="shared" si="33"/>
        <v>3.2800000000000002</v>
      </c>
      <c r="N46" s="445"/>
    </row>
    <row r="47" spans="1:14" ht="14.1" customHeight="1" x14ac:dyDescent="0.25">
      <c r="A47" s="450"/>
      <c r="B47" s="452" t="s">
        <v>38</v>
      </c>
      <c r="C47" s="450"/>
      <c r="D47" s="452">
        <v>2</v>
      </c>
      <c r="E47" s="452">
        <v>2</v>
      </c>
      <c r="F47" s="455">
        <v>0</v>
      </c>
      <c r="G47" s="26">
        <v>99.9</v>
      </c>
      <c r="H47" s="455">
        <v>0</v>
      </c>
      <c r="I47" s="454">
        <v>899</v>
      </c>
      <c r="J47" s="455">
        <f t="shared" si="30"/>
        <v>0</v>
      </c>
      <c r="K47" s="455">
        <f t="shared" si="31"/>
        <v>1.9980000000000002</v>
      </c>
      <c r="L47" s="455">
        <f t="shared" si="32"/>
        <v>0</v>
      </c>
      <c r="M47" s="455">
        <f t="shared" si="33"/>
        <v>17.98</v>
      </c>
      <c r="N47" s="445"/>
    </row>
    <row r="48" spans="1:14" ht="14.1" customHeight="1" x14ac:dyDescent="0.25">
      <c r="A48" s="61">
        <v>99</v>
      </c>
      <c r="B48" s="19" t="s">
        <v>46</v>
      </c>
      <c r="C48" s="9">
        <v>180</v>
      </c>
      <c r="D48" s="63"/>
      <c r="E48" s="63"/>
      <c r="F48" s="63"/>
      <c r="G48" s="63"/>
      <c r="H48" s="63"/>
      <c r="I48" s="63"/>
      <c r="J48" s="65">
        <f>SUM(J49:J50)</f>
        <v>0.23399999999999999</v>
      </c>
      <c r="K48" s="65">
        <f t="shared" ref="K48:M48" si="34">SUM(K49:K50)</f>
        <v>0</v>
      </c>
      <c r="L48" s="65">
        <f t="shared" si="34"/>
        <v>23.933999999999997</v>
      </c>
      <c r="M48" s="65">
        <f t="shared" si="34"/>
        <v>97.47</v>
      </c>
      <c r="N48" s="62">
        <v>0.85</v>
      </c>
    </row>
    <row r="49" spans="1:15" ht="14.1" customHeight="1" x14ac:dyDescent="0.25">
      <c r="A49" s="67"/>
      <c r="B49" s="18" t="s">
        <v>93</v>
      </c>
      <c r="C49" s="69"/>
      <c r="D49" s="69">
        <v>18</v>
      </c>
      <c r="E49" s="69">
        <v>18</v>
      </c>
      <c r="F49" s="49">
        <v>1.3</v>
      </c>
      <c r="G49" s="49">
        <v>0</v>
      </c>
      <c r="H49" s="49">
        <v>49.8</v>
      </c>
      <c r="I49" s="49">
        <v>209</v>
      </c>
      <c r="J49" s="88">
        <f t="shared" ref="J49:J50" si="35">ABS(E49/100*F49)</f>
        <v>0.23399999999999999</v>
      </c>
      <c r="K49" s="88">
        <f t="shared" ref="K49:K50" si="36">ABS(E49/100*G49)</f>
        <v>0</v>
      </c>
      <c r="L49" s="82">
        <f t="shared" ref="L49:L50" si="37">ABS(E49/100*H49)</f>
        <v>8.9639999999999986</v>
      </c>
      <c r="M49" s="88">
        <f t="shared" ref="M49:M50" si="38">ABS(E49/100*I49)</f>
        <v>37.619999999999997</v>
      </c>
      <c r="N49" s="68"/>
    </row>
    <row r="50" spans="1:15" ht="14.1" customHeight="1" x14ac:dyDescent="0.25">
      <c r="A50" s="67"/>
      <c r="B50" s="18" t="s">
        <v>60</v>
      </c>
      <c r="C50" s="69"/>
      <c r="D50" s="69">
        <v>15</v>
      </c>
      <c r="E50" s="69">
        <v>15</v>
      </c>
      <c r="F50" s="49">
        <v>0</v>
      </c>
      <c r="G50" s="49">
        <v>0</v>
      </c>
      <c r="H50" s="49">
        <v>99.8</v>
      </c>
      <c r="I50" s="49">
        <v>399</v>
      </c>
      <c r="J50" s="88">
        <f t="shared" si="35"/>
        <v>0</v>
      </c>
      <c r="K50" s="88">
        <f t="shared" si="36"/>
        <v>0</v>
      </c>
      <c r="L50" s="82">
        <f t="shared" si="37"/>
        <v>14.969999999999999</v>
      </c>
      <c r="M50" s="88">
        <f t="shared" si="38"/>
        <v>59.849999999999994</v>
      </c>
      <c r="N50" s="68"/>
    </row>
    <row r="51" spans="1:15" ht="14.1" customHeight="1" x14ac:dyDescent="0.25">
      <c r="A51" s="67"/>
      <c r="B51" s="8" t="s">
        <v>79</v>
      </c>
      <c r="C51" s="69"/>
      <c r="D51" s="69">
        <v>0.05</v>
      </c>
      <c r="E51" s="69">
        <v>0.05</v>
      </c>
      <c r="F51" s="69"/>
      <c r="G51" s="69"/>
      <c r="H51" s="69"/>
      <c r="I51" s="69"/>
      <c r="J51" s="69"/>
      <c r="K51" s="69"/>
      <c r="L51" s="69"/>
      <c r="M51" s="69"/>
      <c r="N51" s="68"/>
    </row>
    <row r="52" spans="1:15" ht="14.1" customHeight="1" x14ac:dyDescent="0.25">
      <c r="A52" s="151"/>
      <c r="B52" s="152" t="s">
        <v>49</v>
      </c>
      <c r="C52" s="153">
        <v>50</v>
      </c>
      <c r="D52" s="116">
        <v>50</v>
      </c>
      <c r="E52" s="116">
        <v>50</v>
      </c>
      <c r="F52" s="57">
        <v>7.9</v>
      </c>
      <c r="G52" s="109">
        <v>1</v>
      </c>
      <c r="H52" s="109">
        <v>48.3</v>
      </c>
      <c r="I52" s="56">
        <v>235</v>
      </c>
      <c r="J52" s="58">
        <f>ABS(E52/100*F52)</f>
        <v>3.95</v>
      </c>
      <c r="K52" s="58">
        <f>ABS(E52/100*G52)</f>
        <v>0.5</v>
      </c>
      <c r="L52" s="55">
        <f>ABS(E52/100*H52)</f>
        <v>24.15</v>
      </c>
      <c r="M52" s="55">
        <f>ABS(E52/100*I52)</f>
        <v>117.5</v>
      </c>
      <c r="N52" s="54"/>
      <c r="O52" s="154"/>
    </row>
    <row r="53" spans="1:15" ht="14.1" customHeight="1" x14ac:dyDescent="0.25">
      <c r="A53" s="32"/>
      <c r="B53" s="120" t="s">
        <v>50</v>
      </c>
      <c r="C53" s="652"/>
      <c r="D53" s="653"/>
      <c r="E53" s="653"/>
      <c r="F53" s="653"/>
      <c r="G53" s="653"/>
      <c r="H53" s="653"/>
      <c r="I53" s="654"/>
      <c r="J53" s="118">
        <f>ABS(J52+J48+J33+J23+J40+J44)</f>
        <v>28.137900000000002</v>
      </c>
      <c r="K53" s="456">
        <f>ABS(K52+K48+K33+K23+K40+K44)</f>
        <v>25.387499999999996</v>
      </c>
      <c r="L53" s="456">
        <f>ABS(L52+L48+L33+L23+L40+L44)</f>
        <v>99.789899999999989</v>
      </c>
      <c r="M53" s="120">
        <f>ABS(M52+M48+M33+M23+M40+M44)</f>
        <v>743.60899999999992</v>
      </c>
      <c r="N53" s="121"/>
    </row>
    <row r="54" spans="1:15" ht="14.1" customHeight="1" x14ac:dyDescent="0.25">
      <c r="A54" s="694" t="s">
        <v>51</v>
      </c>
      <c r="B54" s="695"/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6"/>
    </row>
    <row r="55" spans="1:15" ht="24.75" customHeight="1" x14ac:dyDescent="0.25">
      <c r="A55" s="305">
        <v>87</v>
      </c>
      <c r="B55" s="21" t="s">
        <v>178</v>
      </c>
      <c r="C55" s="317">
        <v>120</v>
      </c>
      <c r="D55" s="320"/>
      <c r="E55" s="320"/>
      <c r="F55" s="320"/>
      <c r="G55" s="320"/>
      <c r="H55" s="320"/>
      <c r="I55" s="307"/>
      <c r="J55" s="302">
        <f>SUM(J56:J62)</f>
        <v>20.980259999999998</v>
      </c>
      <c r="K55" s="302">
        <f t="shared" ref="K55:M55" si="39">SUM(K56:K62)</f>
        <v>16.034700000000001</v>
      </c>
      <c r="L55" s="302">
        <f t="shared" si="39"/>
        <v>31.999660000000002</v>
      </c>
      <c r="M55" s="302">
        <f t="shared" si="39"/>
        <v>366.76659999999993</v>
      </c>
      <c r="N55" s="307">
        <v>0.8</v>
      </c>
    </row>
    <row r="56" spans="1:15" ht="14.1" customHeight="1" x14ac:dyDescent="0.25">
      <c r="A56" s="306"/>
      <c r="B56" s="18" t="s">
        <v>84</v>
      </c>
      <c r="C56" s="318"/>
      <c r="D56" s="321">
        <v>100</v>
      </c>
      <c r="E56" s="321">
        <v>100</v>
      </c>
      <c r="F56" s="308">
        <v>18</v>
      </c>
      <c r="G56" s="308">
        <v>9</v>
      </c>
      <c r="H56" s="308">
        <v>3</v>
      </c>
      <c r="I56" s="308">
        <v>169</v>
      </c>
      <c r="J56" s="328">
        <f t="shared" ref="J56:J62" si="40">ABS(E56/100*F56)</f>
        <v>18</v>
      </c>
      <c r="K56" s="328">
        <f t="shared" ref="K56:K62" si="41">ABS(E56/100*G56)</f>
        <v>9</v>
      </c>
      <c r="L56" s="324">
        <f t="shared" ref="L56:L62" si="42">ABS(E56/100*H56)</f>
        <v>3</v>
      </c>
      <c r="M56" s="328">
        <f t="shared" ref="M56:M62" si="43">ABS(E56/100*I56)</f>
        <v>169</v>
      </c>
      <c r="N56" s="308"/>
    </row>
    <row r="57" spans="1:15" ht="14.1" customHeight="1" x14ac:dyDescent="0.25">
      <c r="A57" s="306"/>
      <c r="B57" s="18" t="s">
        <v>111</v>
      </c>
      <c r="C57" s="318"/>
      <c r="D57" s="321">
        <v>10</v>
      </c>
      <c r="E57" s="321">
        <v>10</v>
      </c>
      <c r="F57" s="308">
        <v>3.4</v>
      </c>
      <c r="G57" s="308">
        <v>1.4</v>
      </c>
      <c r="H57" s="308">
        <v>48.3</v>
      </c>
      <c r="I57" s="308">
        <v>284</v>
      </c>
      <c r="J57" s="328">
        <f t="shared" si="40"/>
        <v>0.34</v>
      </c>
      <c r="K57" s="328">
        <f t="shared" si="41"/>
        <v>0.13999999999999999</v>
      </c>
      <c r="L57" s="324">
        <f t="shared" si="42"/>
        <v>4.83</v>
      </c>
      <c r="M57" s="328">
        <f t="shared" si="43"/>
        <v>28.400000000000002</v>
      </c>
      <c r="N57" s="308"/>
    </row>
    <row r="58" spans="1:15" ht="14.1" customHeight="1" x14ac:dyDescent="0.25">
      <c r="A58" s="306"/>
      <c r="B58" s="18" t="s">
        <v>85</v>
      </c>
      <c r="C58" s="318"/>
      <c r="D58" s="321">
        <v>5</v>
      </c>
      <c r="E58" s="321">
        <v>4.38</v>
      </c>
      <c r="F58" s="308">
        <v>12.7</v>
      </c>
      <c r="G58" s="321">
        <v>11.5</v>
      </c>
      <c r="H58" s="321">
        <v>0.7</v>
      </c>
      <c r="I58" s="321">
        <v>157</v>
      </c>
      <c r="J58" s="328">
        <f t="shared" si="40"/>
        <v>0.55625999999999998</v>
      </c>
      <c r="K58" s="328">
        <f t="shared" si="41"/>
        <v>0.50370000000000004</v>
      </c>
      <c r="L58" s="324">
        <f t="shared" si="42"/>
        <v>3.0659999999999996E-2</v>
      </c>
      <c r="M58" s="328">
        <f t="shared" si="43"/>
        <v>6.8765999999999998</v>
      </c>
      <c r="N58" s="308"/>
    </row>
    <row r="59" spans="1:15" ht="14.1" customHeight="1" x14ac:dyDescent="0.25">
      <c r="A59" s="306"/>
      <c r="B59" s="18" t="s">
        <v>92</v>
      </c>
      <c r="C59" s="318"/>
      <c r="D59" s="321">
        <v>20</v>
      </c>
      <c r="E59" s="321">
        <v>20</v>
      </c>
      <c r="F59" s="308">
        <v>10.3</v>
      </c>
      <c r="G59" s="18">
        <v>1.1000000000000001</v>
      </c>
      <c r="H59" s="308">
        <v>70.599999999999994</v>
      </c>
      <c r="I59" s="321">
        <v>334</v>
      </c>
      <c r="J59" s="328">
        <f t="shared" si="40"/>
        <v>2.06</v>
      </c>
      <c r="K59" s="328">
        <f t="shared" si="41"/>
        <v>0.22000000000000003</v>
      </c>
      <c r="L59" s="324">
        <f t="shared" si="42"/>
        <v>14.12</v>
      </c>
      <c r="M59" s="328">
        <f t="shared" si="43"/>
        <v>66.8</v>
      </c>
      <c r="N59" s="308"/>
    </row>
    <row r="60" spans="1:15" ht="14.1" customHeight="1" x14ac:dyDescent="0.25">
      <c r="A60" s="306"/>
      <c r="B60" s="18" t="s">
        <v>38</v>
      </c>
      <c r="C60" s="318"/>
      <c r="D60" s="321">
        <v>4</v>
      </c>
      <c r="E60" s="321">
        <v>4</v>
      </c>
      <c r="F60" s="328">
        <v>0</v>
      </c>
      <c r="G60" s="26">
        <v>99.9</v>
      </c>
      <c r="H60" s="328">
        <v>0</v>
      </c>
      <c r="I60" s="324">
        <v>899</v>
      </c>
      <c r="J60" s="328">
        <f t="shared" si="40"/>
        <v>0</v>
      </c>
      <c r="K60" s="328">
        <f t="shared" si="41"/>
        <v>3.9960000000000004</v>
      </c>
      <c r="L60" s="324">
        <f t="shared" si="42"/>
        <v>0</v>
      </c>
      <c r="M60" s="328">
        <f t="shared" si="43"/>
        <v>35.96</v>
      </c>
      <c r="N60" s="308"/>
    </row>
    <row r="61" spans="1:15" ht="14.1" customHeight="1" x14ac:dyDescent="0.25">
      <c r="A61" s="321"/>
      <c r="B61" s="321" t="s">
        <v>37</v>
      </c>
      <c r="C61" s="318"/>
      <c r="D61" s="321">
        <v>3</v>
      </c>
      <c r="E61" s="321">
        <v>3</v>
      </c>
      <c r="F61" s="328">
        <v>0.8</v>
      </c>
      <c r="G61" s="328">
        <v>72.5</v>
      </c>
      <c r="H61" s="328">
        <v>1.3</v>
      </c>
      <c r="I61" s="328">
        <v>661</v>
      </c>
      <c r="J61" s="328">
        <f t="shared" si="40"/>
        <v>2.4E-2</v>
      </c>
      <c r="K61" s="328">
        <f t="shared" si="41"/>
        <v>2.1749999999999998</v>
      </c>
      <c r="L61" s="324">
        <f t="shared" si="42"/>
        <v>3.9E-2</v>
      </c>
      <c r="M61" s="328">
        <f t="shared" si="43"/>
        <v>19.829999999999998</v>
      </c>
      <c r="N61" s="308"/>
    </row>
    <row r="62" spans="1:15" ht="14.1" customHeight="1" x14ac:dyDescent="0.25">
      <c r="A62" s="321"/>
      <c r="B62" s="321" t="s">
        <v>60</v>
      </c>
      <c r="C62" s="318"/>
      <c r="D62" s="321">
        <v>10</v>
      </c>
      <c r="E62" s="321">
        <v>10</v>
      </c>
      <c r="F62" s="328">
        <v>0</v>
      </c>
      <c r="G62" s="328">
        <v>0</v>
      </c>
      <c r="H62" s="328">
        <v>99.8</v>
      </c>
      <c r="I62" s="328">
        <v>399</v>
      </c>
      <c r="J62" s="328">
        <f t="shared" si="40"/>
        <v>0</v>
      </c>
      <c r="K62" s="328">
        <f t="shared" si="41"/>
        <v>0</v>
      </c>
      <c r="L62" s="324">
        <f t="shared" si="42"/>
        <v>9.98</v>
      </c>
      <c r="M62" s="328">
        <f t="shared" si="43"/>
        <v>39.900000000000006</v>
      </c>
      <c r="N62" s="308"/>
    </row>
    <row r="63" spans="1:15" ht="14.1" customHeight="1" x14ac:dyDescent="0.25">
      <c r="A63" s="317">
        <v>17</v>
      </c>
      <c r="B63" s="11" t="s">
        <v>165</v>
      </c>
      <c r="C63" s="317">
        <v>100</v>
      </c>
      <c r="D63" s="320"/>
      <c r="E63" s="320"/>
      <c r="F63" s="320"/>
      <c r="G63" s="320"/>
      <c r="H63" s="320"/>
      <c r="I63" s="320"/>
      <c r="J63" s="310">
        <f>SUM(J64:J67)</f>
        <v>3.09</v>
      </c>
      <c r="K63" s="310">
        <f t="shared" ref="K63:M63" si="44">SUM(K64:K67)</f>
        <v>4.4000000000000004</v>
      </c>
      <c r="L63" s="310">
        <f t="shared" si="44"/>
        <v>14.942</v>
      </c>
      <c r="M63" s="310">
        <f t="shared" si="44"/>
        <v>113.05</v>
      </c>
      <c r="N63" s="307">
        <v>0.8</v>
      </c>
    </row>
    <row r="64" spans="1:15" ht="14.1" customHeight="1" x14ac:dyDescent="0.25">
      <c r="A64" s="318"/>
      <c r="B64" s="321" t="s">
        <v>72</v>
      </c>
      <c r="C64" s="318"/>
      <c r="D64" s="321">
        <v>6</v>
      </c>
      <c r="E64" s="321">
        <v>6</v>
      </c>
      <c r="F64" s="328">
        <v>2.5</v>
      </c>
      <c r="G64" s="328">
        <v>20</v>
      </c>
      <c r="H64" s="328">
        <v>3.4</v>
      </c>
      <c r="I64" s="328">
        <v>206</v>
      </c>
      <c r="J64" s="328">
        <f t="shared" ref="J64:J67" si="45">ABS(E64/100*F64)</f>
        <v>0.15</v>
      </c>
      <c r="K64" s="328">
        <f t="shared" ref="K64:K67" si="46">ABS(E64/100*G64)</f>
        <v>1.2</v>
      </c>
      <c r="L64" s="324">
        <f t="shared" ref="L64:L67" si="47">ABS(E64/100*H64)</f>
        <v>0.20399999999999999</v>
      </c>
      <c r="M64" s="328">
        <f t="shared" ref="M64:M67" si="48">ABS(E64/100*I64)</f>
        <v>12.36</v>
      </c>
      <c r="N64" s="308"/>
    </row>
    <row r="65" spans="1:14" ht="14.1" customHeight="1" x14ac:dyDescent="0.25">
      <c r="A65" s="318"/>
      <c r="B65" s="321" t="s">
        <v>41</v>
      </c>
      <c r="C65" s="318"/>
      <c r="D65" s="321">
        <v>100</v>
      </c>
      <c r="E65" s="321">
        <v>100</v>
      </c>
      <c r="F65" s="324">
        <v>2.9</v>
      </c>
      <c r="G65" s="328">
        <v>3.2</v>
      </c>
      <c r="H65" s="324">
        <v>4.7</v>
      </c>
      <c r="I65" s="328">
        <v>60</v>
      </c>
      <c r="J65" s="328">
        <f t="shared" si="45"/>
        <v>2.9</v>
      </c>
      <c r="K65" s="328">
        <f t="shared" si="46"/>
        <v>3.2</v>
      </c>
      <c r="L65" s="324">
        <f t="shared" si="47"/>
        <v>4.7</v>
      </c>
      <c r="M65" s="328">
        <f t="shared" si="48"/>
        <v>60</v>
      </c>
      <c r="N65" s="308"/>
    </row>
    <row r="66" spans="1:14" ht="14.1" customHeight="1" x14ac:dyDescent="0.25">
      <c r="A66" s="318"/>
      <c r="B66" s="321" t="s">
        <v>88</v>
      </c>
      <c r="C66" s="318"/>
      <c r="D66" s="321">
        <v>7</v>
      </c>
      <c r="E66" s="321">
        <v>5</v>
      </c>
      <c r="F66" s="321">
        <v>0.8</v>
      </c>
      <c r="G66" s="321">
        <v>0</v>
      </c>
      <c r="H66" s="321">
        <v>81</v>
      </c>
      <c r="I66" s="321">
        <v>335</v>
      </c>
      <c r="J66" s="328">
        <f t="shared" si="45"/>
        <v>4.0000000000000008E-2</v>
      </c>
      <c r="K66" s="328">
        <f t="shared" si="46"/>
        <v>0</v>
      </c>
      <c r="L66" s="324">
        <f t="shared" si="47"/>
        <v>4.05</v>
      </c>
      <c r="M66" s="328">
        <f t="shared" si="48"/>
        <v>16.75</v>
      </c>
      <c r="N66" s="308"/>
    </row>
    <row r="67" spans="1:14" ht="14.1" customHeight="1" x14ac:dyDescent="0.25">
      <c r="A67" s="318"/>
      <c r="B67" s="321" t="s">
        <v>60</v>
      </c>
      <c r="C67" s="318"/>
      <c r="D67" s="321">
        <v>6</v>
      </c>
      <c r="E67" s="321">
        <v>6</v>
      </c>
      <c r="F67" s="328">
        <v>0</v>
      </c>
      <c r="G67" s="328">
        <v>0</v>
      </c>
      <c r="H67" s="328">
        <v>99.8</v>
      </c>
      <c r="I67" s="328">
        <v>399</v>
      </c>
      <c r="J67" s="328">
        <f t="shared" si="45"/>
        <v>0</v>
      </c>
      <c r="K67" s="328">
        <f t="shared" si="46"/>
        <v>0</v>
      </c>
      <c r="L67" s="324">
        <f t="shared" si="47"/>
        <v>5.9879999999999995</v>
      </c>
      <c r="M67" s="328">
        <f t="shared" si="48"/>
        <v>23.939999999999998</v>
      </c>
      <c r="N67" s="308"/>
    </row>
    <row r="68" spans="1:14" ht="14.1" customHeight="1" x14ac:dyDescent="0.25">
      <c r="A68" s="620">
        <v>95</v>
      </c>
      <c r="B68" s="6" t="s">
        <v>286</v>
      </c>
      <c r="C68" s="1">
        <v>200</v>
      </c>
      <c r="D68" s="625">
        <v>200</v>
      </c>
      <c r="E68" s="625">
        <v>200</v>
      </c>
      <c r="F68" s="625">
        <v>0.5</v>
      </c>
      <c r="G68" s="625">
        <v>0.1</v>
      </c>
      <c r="H68" s="625">
        <v>10.1</v>
      </c>
      <c r="I68" s="625">
        <v>46</v>
      </c>
      <c r="J68" s="623">
        <v>0.5</v>
      </c>
      <c r="K68" s="623">
        <v>0.1</v>
      </c>
      <c r="L68" s="623">
        <v>10.1</v>
      </c>
      <c r="M68" s="623">
        <v>46</v>
      </c>
      <c r="N68" s="624">
        <v>24</v>
      </c>
    </row>
    <row r="69" spans="1:14" ht="14.1" customHeight="1" x14ac:dyDescent="0.25">
      <c r="A69" s="114"/>
      <c r="B69" s="120" t="s">
        <v>56</v>
      </c>
      <c r="C69" s="114">
        <v>40</v>
      </c>
      <c r="D69" s="115">
        <v>40</v>
      </c>
      <c r="E69" s="115">
        <v>40</v>
      </c>
      <c r="F69" s="133">
        <v>7.7</v>
      </c>
      <c r="G69" s="56">
        <v>3</v>
      </c>
      <c r="H69" s="56">
        <v>50.1</v>
      </c>
      <c r="I69" s="56">
        <v>259</v>
      </c>
      <c r="J69" s="58">
        <f>ABS(E69/100*F69)</f>
        <v>3.08</v>
      </c>
      <c r="K69" s="58">
        <f>ABS(E69/100*G69)</f>
        <v>1.2000000000000002</v>
      </c>
      <c r="L69" s="55">
        <f>ABS(E69/100*H69)</f>
        <v>20.040000000000003</v>
      </c>
      <c r="M69" s="55">
        <f>ABS(E69/100*I69)</f>
        <v>103.60000000000001</v>
      </c>
      <c r="N69" s="115"/>
    </row>
    <row r="70" spans="1:14" ht="24.75" customHeight="1" x14ac:dyDescent="0.25">
      <c r="A70" s="274"/>
      <c r="B70" s="157" t="s">
        <v>61</v>
      </c>
      <c r="C70" s="689"/>
      <c r="D70" s="689"/>
      <c r="E70" s="689"/>
      <c r="F70" s="689"/>
      <c r="G70" s="689"/>
      <c r="H70" s="689"/>
      <c r="I70" s="689"/>
      <c r="J70" s="120">
        <f>ABS(J69+J68+J63+J55)</f>
        <v>27.650259999999996</v>
      </c>
      <c r="K70" s="120">
        <f>ABS(K69+K68+K63+K55)</f>
        <v>21.734700000000004</v>
      </c>
      <c r="L70" s="120">
        <f>ABS(L69+L68+L63+L55)</f>
        <v>77.081659999999999</v>
      </c>
      <c r="M70" s="120">
        <f>ABS(M69+M68+M63+M55)</f>
        <v>629.41660000000002</v>
      </c>
      <c r="N70" s="121"/>
    </row>
    <row r="71" spans="1:14" ht="14.1" customHeight="1" x14ac:dyDescent="0.25">
      <c r="A71" s="690" t="s">
        <v>62</v>
      </c>
      <c r="B71" s="691"/>
      <c r="C71" s="691"/>
      <c r="D71" s="691"/>
      <c r="E71" s="691"/>
      <c r="F71" s="691"/>
      <c r="G71" s="691"/>
      <c r="H71" s="691"/>
      <c r="I71" s="691"/>
      <c r="J71" s="691"/>
      <c r="K71" s="691"/>
      <c r="L71" s="691"/>
      <c r="M71" s="691"/>
      <c r="N71" s="692"/>
    </row>
    <row r="72" spans="1:14" ht="14.1" customHeight="1" x14ac:dyDescent="0.25">
      <c r="A72" s="54">
        <v>105</v>
      </c>
      <c r="B72" s="65" t="s">
        <v>63</v>
      </c>
      <c r="C72" s="61">
        <v>180</v>
      </c>
      <c r="D72" s="62">
        <v>180</v>
      </c>
      <c r="E72" s="62">
        <v>180</v>
      </c>
      <c r="F72" s="116">
        <v>2.9</v>
      </c>
      <c r="G72" s="115">
        <v>2.5</v>
      </c>
      <c r="H72" s="115">
        <v>4</v>
      </c>
      <c r="I72" s="115">
        <v>53</v>
      </c>
      <c r="J72" s="336">
        <f>ABS(E72/100*F72)</f>
        <v>5.22</v>
      </c>
      <c r="K72" s="336">
        <f>ABS(E72/100*G72)</f>
        <v>4.5</v>
      </c>
      <c r="L72" s="55">
        <f>ABS(E72/100*H72)</f>
        <v>7.2</v>
      </c>
      <c r="M72" s="55">
        <f>ABS(E72/100*I72)</f>
        <v>95.4</v>
      </c>
      <c r="N72" s="115">
        <v>1.4</v>
      </c>
    </row>
    <row r="73" spans="1:14" ht="14.1" customHeight="1" x14ac:dyDescent="0.25">
      <c r="A73" s="117"/>
      <c r="B73" s="319" t="s">
        <v>56</v>
      </c>
      <c r="C73" s="329">
        <v>20</v>
      </c>
      <c r="D73" s="331">
        <v>20</v>
      </c>
      <c r="E73" s="331">
        <v>20</v>
      </c>
      <c r="F73" s="335">
        <v>7.7</v>
      </c>
      <c r="G73" s="331">
        <v>3</v>
      </c>
      <c r="H73" s="331">
        <v>50.1</v>
      </c>
      <c r="I73" s="331">
        <v>259</v>
      </c>
      <c r="J73" s="55">
        <f t="shared" ref="J73" si="49">ABS(E73/100*F73)</f>
        <v>1.54</v>
      </c>
      <c r="K73" s="55">
        <f t="shared" ref="K73" si="50">ABS(E73/100*G73)</f>
        <v>0.60000000000000009</v>
      </c>
      <c r="L73" s="55">
        <f t="shared" ref="L73" si="51">ABS(E73/100*H73)</f>
        <v>10.020000000000001</v>
      </c>
      <c r="M73" s="55">
        <f t="shared" ref="M73" si="52">ABS(E73/100*I73)</f>
        <v>51.800000000000004</v>
      </c>
      <c r="N73" s="331"/>
    </row>
    <row r="74" spans="1:14" ht="14.1" customHeight="1" x14ac:dyDescent="0.25">
      <c r="A74" s="117"/>
      <c r="B74" s="567" t="s">
        <v>118</v>
      </c>
      <c r="C74" s="578">
        <v>30</v>
      </c>
      <c r="D74" s="579">
        <v>30</v>
      </c>
      <c r="E74" s="579">
        <v>30</v>
      </c>
      <c r="F74" s="581">
        <v>0.3</v>
      </c>
      <c r="G74" s="579">
        <v>0</v>
      </c>
      <c r="H74" s="579">
        <v>60.2</v>
      </c>
      <c r="I74" s="579">
        <v>248</v>
      </c>
      <c r="J74" s="55">
        <f t="shared" ref="J74" si="53">ABS(E74/100*F74)</f>
        <v>0.09</v>
      </c>
      <c r="K74" s="55">
        <f t="shared" ref="K74" si="54">ABS(E74/100*G74)</f>
        <v>0</v>
      </c>
      <c r="L74" s="55">
        <f t="shared" ref="L74" si="55">ABS(E74/100*H74)</f>
        <v>18.059999999999999</v>
      </c>
      <c r="M74" s="55">
        <f t="shared" ref="M74" si="56">ABS(E74/100*I74)</f>
        <v>74.399999999999991</v>
      </c>
      <c r="N74" s="575">
        <v>0.03</v>
      </c>
    </row>
    <row r="75" spans="1:14" ht="14.1" customHeight="1" x14ac:dyDescent="0.25">
      <c r="A75" s="331"/>
      <c r="B75" s="120" t="s">
        <v>64</v>
      </c>
      <c r="C75" s="329">
        <v>65</v>
      </c>
      <c r="D75" s="331">
        <v>75</v>
      </c>
      <c r="E75" s="331">
        <v>75</v>
      </c>
      <c r="F75" s="134">
        <v>0.4</v>
      </c>
      <c r="G75" s="331">
        <v>0.4</v>
      </c>
      <c r="H75" s="331">
        <v>9.8000000000000007</v>
      </c>
      <c r="I75" s="331">
        <v>47</v>
      </c>
      <c r="J75" s="319">
        <f>ABS(E75/100*F75)</f>
        <v>0.30000000000000004</v>
      </c>
      <c r="K75" s="319">
        <f>ABS(E75/100*G75)</f>
        <v>0.30000000000000004</v>
      </c>
      <c r="L75" s="55">
        <f>ABS(E75/100*H75)</f>
        <v>7.3500000000000005</v>
      </c>
      <c r="M75" s="55">
        <f>ABS(E75/100*I75)</f>
        <v>35.25</v>
      </c>
      <c r="N75" s="331">
        <v>3.75</v>
      </c>
    </row>
    <row r="76" spans="1:14" ht="14.1" customHeight="1" x14ac:dyDescent="0.25">
      <c r="A76" s="115"/>
      <c r="B76" s="118" t="s">
        <v>65</v>
      </c>
      <c r="C76" s="652"/>
      <c r="D76" s="653"/>
      <c r="E76" s="653"/>
      <c r="F76" s="653"/>
      <c r="G76" s="653"/>
      <c r="H76" s="653"/>
      <c r="I76" s="654"/>
      <c r="J76" s="120">
        <f>ABS(J75+J73+J72+J74)</f>
        <v>7.1499999999999995</v>
      </c>
      <c r="K76" s="120">
        <f t="shared" ref="K76:M76" si="57">ABS(K75+K73+K72+K74)</f>
        <v>5.4</v>
      </c>
      <c r="L76" s="120">
        <f t="shared" si="57"/>
        <v>42.629999999999995</v>
      </c>
      <c r="M76" s="120">
        <f t="shared" si="57"/>
        <v>256.85000000000002</v>
      </c>
      <c r="N76" s="121"/>
    </row>
    <row r="77" spans="1:14" ht="14.1" customHeight="1" x14ac:dyDescent="0.25">
      <c r="A77" s="277"/>
      <c r="B77" s="275" t="s">
        <v>181</v>
      </c>
      <c r="C77" s="270">
        <v>6</v>
      </c>
      <c r="D77" s="278">
        <v>6</v>
      </c>
      <c r="E77" s="277">
        <v>6</v>
      </c>
      <c r="F77" s="271"/>
      <c r="G77" s="271"/>
      <c r="H77" s="271"/>
      <c r="I77" s="272"/>
      <c r="J77" s="120"/>
      <c r="K77" s="120"/>
      <c r="L77" s="120"/>
      <c r="M77" s="120"/>
      <c r="N77" s="276"/>
    </row>
    <row r="78" spans="1:14" ht="14.1" customHeight="1" x14ac:dyDescent="0.25">
      <c r="A78" s="115"/>
      <c r="B78" s="118" t="s">
        <v>66</v>
      </c>
      <c r="C78" s="652"/>
      <c r="D78" s="653"/>
      <c r="E78" s="653"/>
      <c r="F78" s="653"/>
      <c r="G78" s="653"/>
      <c r="H78" s="653"/>
      <c r="I78" s="654"/>
      <c r="J78" s="120">
        <f>ABS(J76+J70+J53+J21)</f>
        <v>76.638159999999999</v>
      </c>
      <c r="K78" s="120">
        <f>ABS(K76+K70+K53+K21)</f>
        <v>72.327200000000005</v>
      </c>
      <c r="L78" s="120">
        <f>ABS(L76+L70+L53+L21)</f>
        <v>291.43455999999998</v>
      </c>
      <c r="M78" s="120">
        <f>ABS(M76+M70+M53+M21)</f>
        <v>2153.5356000000002</v>
      </c>
      <c r="N78" s="121"/>
    </row>
  </sheetData>
  <mergeCells count="35">
    <mergeCell ref="E40:E41"/>
    <mergeCell ref="F40:F41"/>
    <mergeCell ref="G40:G41"/>
    <mergeCell ref="H40:H41"/>
    <mergeCell ref="N40:N41"/>
    <mergeCell ref="I40:I41"/>
    <mergeCell ref="J40:J41"/>
    <mergeCell ref="K40:K41"/>
    <mergeCell ref="L40:L41"/>
    <mergeCell ref="M40:M41"/>
    <mergeCell ref="C78:I78"/>
    <mergeCell ref="C70:I70"/>
    <mergeCell ref="A71:N71"/>
    <mergeCell ref="C76:I76"/>
    <mergeCell ref="A4:N4"/>
    <mergeCell ref="A22:N22"/>
    <mergeCell ref="C53:I53"/>
    <mergeCell ref="A54:N54"/>
    <mergeCell ref="A6:E6"/>
    <mergeCell ref="A7:N7"/>
    <mergeCell ref="C21:I21"/>
    <mergeCell ref="F5:H5"/>
    <mergeCell ref="J5:L5"/>
    <mergeCell ref="B40:B41"/>
    <mergeCell ref="C40:C41"/>
    <mergeCell ref="D40:D41"/>
    <mergeCell ref="A1:N1"/>
    <mergeCell ref="A2:C2"/>
    <mergeCell ref="D2:H2"/>
    <mergeCell ref="A3:C3"/>
    <mergeCell ref="D3:H3"/>
    <mergeCell ref="I2:K2"/>
    <mergeCell ref="L2:O2"/>
    <mergeCell ref="I3:K3"/>
    <mergeCell ref="L3:N3"/>
  </mergeCells>
  <pageMargins left="0.25" right="0.25" top="0.36458333333333331" bottom="0.20833333333333334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view="pageLayout" zoomScale="98" zoomScalePageLayoutView="98" workbookViewId="0">
      <selection activeCell="F17" sqref="F17"/>
    </sheetView>
  </sheetViews>
  <sheetFormatPr defaultRowHeight="15.75" x14ac:dyDescent="0.25"/>
  <cols>
    <col min="1" max="1" width="4.7109375" style="166" customWidth="1"/>
    <col min="2" max="2" width="22.140625" style="166" customWidth="1"/>
    <col min="3" max="3" width="7" style="166" customWidth="1"/>
    <col min="4" max="4" width="7.85546875" style="166" customWidth="1"/>
    <col min="5" max="5" width="7.5703125" style="166" customWidth="1"/>
    <col min="6" max="6" width="9.140625" style="166" customWidth="1"/>
    <col min="7" max="7" width="8" style="166" customWidth="1"/>
    <col min="8" max="8" width="8.28515625" style="166" customWidth="1"/>
    <col min="9" max="9" width="12.85546875" style="166" customWidth="1"/>
    <col min="10" max="12" width="9.7109375" style="166" customWidth="1"/>
    <col min="13" max="13" width="9.5703125" style="166" customWidth="1"/>
    <col min="14" max="14" width="10.28515625" style="166" customWidth="1"/>
    <col min="15" max="16384" width="9.140625" style="166"/>
  </cols>
  <sheetData>
    <row r="1" spans="1:15" ht="14.25" customHeight="1" x14ac:dyDescent="0.3">
      <c r="A1" s="658"/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</row>
    <row r="2" spans="1:15" ht="12.75" customHeight="1" x14ac:dyDescent="0.25">
      <c r="A2" s="647" t="s">
        <v>0</v>
      </c>
      <c r="B2" s="647"/>
      <c r="C2" s="647"/>
      <c r="D2" s="648" t="s">
        <v>188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2.75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2" customHeight="1" x14ac:dyDescent="0.25">
      <c r="A4" s="666" t="s">
        <v>100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</row>
    <row r="5" spans="1:15" ht="43.5" customHeight="1" x14ac:dyDescent="0.25">
      <c r="A5" s="91" t="s">
        <v>10</v>
      </c>
      <c r="B5" s="91" t="s">
        <v>9</v>
      </c>
      <c r="C5" s="91" t="s">
        <v>28</v>
      </c>
      <c r="D5" s="91" t="s">
        <v>27</v>
      </c>
      <c r="E5" s="91" t="s">
        <v>29</v>
      </c>
      <c r="F5" s="649" t="s">
        <v>184</v>
      </c>
      <c r="G5" s="650"/>
      <c r="H5" s="651"/>
      <c r="I5" s="91" t="s">
        <v>39</v>
      </c>
      <c r="J5" s="667" t="s">
        <v>11</v>
      </c>
      <c r="K5" s="667"/>
      <c r="L5" s="667"/>
      <c r="M5" s="92" t="s">
        <v>45</v>
      </c>
      <c r="N5" s="93" t="s">
        <v>183</v>
      </c>
    </row>
    <row r="6" spans="1:15" ht="12.75" customHeight="1" x14ac:dyDescent="0.25">
      <c r="A6" s="682"/>
      <c r="B6" s="628"/>
      <c r="C6" s="628"/>
      <c r="D6" s="628"/>
      <c r="E6" s="629"/>
      <c r="F6" s="55" t="s">
        <v>12</v>
      </c>
      <c r="G6" s="55" t="s">
        <v>13</v>
      </c>
      <c r="H6" s="55" t="s">
        <v>14</v>
      </c>
      <c r="I6" s="55"/>
      <c r="J6" s="55" t="s">
        <v>12</v>
      </c>
      <c r="K6" s="55" t="s">
        <v>13</v>
      </c>
      <c r="L6" s="55" t="s">
        <v>14</v>
      </c>
      <c r="M6" s="129"/>
      <c r="N6" s="55" t="s">
        <v>23</v>
      </c>
    </row>
    <row r="7" spans="1:15" ht="12" customHeight="1" x14ac:dyDescent="0.25">
      <c r="A7" s="645" t="s">
        <v>15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6"/>
    </row>
    <row r="8" spans="1:15" ht="24" customHeight="1" x14ac:dyDescent="0.25">
      <c r="A8" s="140">
        <v>25</v>
      </c>
      <c r="B8" s="104" t="s">
        <v>190</v>
      </c>
      <c r="C8" s="72">
        <v>200</v>
      </c>
      <c r="D8" s="74"/>
      <c r="E8" s="74"/>
      <c r="F8" s="74"/>
      <c r="G8" s="74"/>
      <c r="H8" s="74"/>
      <c r="I8" s="74"/>
      <c r="J8" s="83">
        <f>SUM(J9:J12)</f>
        <v>7.4489999999999998</v>
      </c>
      <c r="K8" s="83">
        <f t="shared" ref="K8:M8" si="0">SUM(K9:K12)</f>
        <v>8.5</v>
      </c>
      <c r="L8" s="83">
        <f t="shared" si="0"/>
        <v>26.954000000000001</v>
      </c>
      <c r="M8" s="83">
        <f t="shared" si="0"/>
        <v>215.28</v>
      </c>
      <c r="N8" s="74">
        <v>2.4</v>
      </c>
    </row>
    <row r="9" spans="1:15" ht="15" customHeight="1" x14ac:dyDescent="0.25">
      <c r="A9" s="142"/>
      <c r="B9" s="143" t="s">
        <v>37</v>
      </c>
      <c r="C9" s="73"/>
      <c r="D9" s="75">
        <v>3</v>
      </c>
      <c r="E9" s="75">
        <v>3</v>
      </c>
      <c r="F9" s="88">
        <v>0.8</v>
      </c>
      <c r="G9" s="88">
        <v>72.5</v>
      </c>
      <c r="H9" s="88">
        <v>1.3</v>
      </c>
      <c r="I9" s="88">
        <v>661</v>
      </c>
      <c r="J9" s="88">
        <f>ABS(E9/100*F9)</f>
        <v>2.4E-2</v>
      </c>
      <c r="K9" s="88">
        <f>ABS(E9/100*G9)</f>
        <v>2.1749999999999998</v>
      </c>
      <c r="L9" s="88">
        <f>ABS(E9/100*H9)</f>
        <v>3.9E-2</v>
      </c>
      <c r="M9" s="88">
        <f>ABS(E9/100*I9)</f>
        <v>19.829999999999998</v>
      </c>
      <c r="N9" s="75"/>
    </row>
    <row r="10" spans="1:15" x14ac:dyDescent="0.25">
      <c r="A10" s="142"/>
      <c r="B10" s="75" t="s">
        <v>41</v>
      </c>
      <c r="C10" s="144"/>
      <c r="D10" s="80">
        <v>150</v>
      </c>
      <c r="E10" s="75">
        <v>150</v>
      </c>
      <c r="F10" s="20">
        <v>2.9</v>
      </c>
      <c r="G10" s="88">
        <v>3.2</v>
      </c>
      <c r="H10" s="82">
        <v>4.7</v>
      </c>
      <c r="I10" s="88">
        <v>60</v>
      </c>
      <c r="J10" s="88">
        <f t="shared" ref="J10:J12" si="1">ABS(E10/100*F10)</f>
        <v>4.3499999999999996</v>
      </c>
      <c r="K10" s="88">
        <f t="shared" ref="K10:K12" si="2">ABS(E10/100*G10)</f>
        <v>4.8000000000000007</v>
      </c>
      <c r="L10" s="88">
        <f t="shared" ref="L10:L12" si="3">ABS(E10/100*H10)</f>
        <v>7.0500000000000007</v>
      </c>
      <c r="M10" s="88">
        <f t="shared" ref="M10:M12" si="4">ABS(E10/100*I10)</f>
        <v>90</v>
      </c>
      <c r="N10" s="75"/>
    </row>
    <row r="11" spans="1:15" x14ac:dyDescent="0.25">
      <c r="A11" s="142"/>
      <c r="B11" s="75" t="s">
        <v>60</v>
      </c>
      <c r="C11" s="144"/>
      <c r="D11" s="80">
        <v>5</v>
      </c>
      <c r="E11" s="75">
        <v>5</v>
      </c>
      <c r="F11" s="28">
        <v>0</v>
      </c>
      <c r="G11" s="28">
        <v>0</v>
      </c>
      <c r="H11" s="28">
        <v>99.8</v>
      </c>
      <c r="I11" s="28">
        <v>399</v>
      </c>
      <c r="J11" s="88">
        <f t="shared" si="1"/>
        <v>0</v>
      </c>
      <c r="K11" s="88">
        <f t="shared" si="2"/>
        <v>0</v>
      </c>
      <c r="L11" s="88">
        <f t="shared" si="3"/>
        <v>4.99</v>
      </c>
      <c r="M11" s="88">
        <f t="shared" si="4"/>
        <v>19.950000000000003</v>
      </c>
      <c r="N11" s="75"/>
    </row>
    <row r="12" spans="1:15" x14ac:dyDescent="0.25">
      <c r="A12" s="97"/>
      <c r="B12" s="80" t="s">
        <v>17</v>
      </c>
      <c r="C12" s="97"/>
      <c r="D12" s="80">
        <v>25</v>
      </c>
      <c r="E12" s="80">
        <v>25</v>
      </c>
      <c r="F12" s="80">
        <v>12.3</v>
      </c>
      <c r="G12" s="80">
        <v>6.1</v>
      </c>
      <c r="H12" s="80">
        <v>59.5</v>
      </c>
      <c r="I12" s="80">
        <v>342</v>
      </c>
      <c r="J12" s="88">
        <f t="shared" si="1"/>
        <v>3.0750000000000002</v>
      </c>
      <c r="K12" s="88">
        <f t="shared" si="2"/>
        <v>1.5249999999999999</v>
      </c>
      <c r="L12" s="88">
        <f t="shared" si="3"/>
        <v>14.875</v>
      </c>
      <c r="M12" s="88">
        <f t="shared" si="4"/>
        <v>85.5</v>
      </c>
      <c r="N12" s="75"/>
    </row>
    <row r="13" spans="1:15" ht="26.25" x14ac:dyDescent="0.25">
      <c r="A13" s="72">
        <v>98</v>
      </c>
      <c r="B13" s="78" t="s">
        <v>149</v>
      </c>
      <c r="C13" s="85">
        <v>200</v>
      </c>
      <c r="D13" s="81"/>
      <c r="E13" s="81"/>
      <c r="F13" s="87"/>
      <c r="G13" s="81"/>
      <c r="H13" s="81"/>
      <c r="I13" s="81"/>
      <c r="J13" s="83">
        <f>SUM(J14:J16)</f>
        <v>3.48</v>
      </c>
      <c r="K13" s="83">
        <f>SUM(K14:K16)</f>
        <v>3.84</v>
      </c>
      <c r="L13" s="83">
        <f>SUM(L14:L16)</f>
        <v>20.61</v>
      </c>
      <c r="M13" s="125">
        <f>SUM(M14:M16)</f>
        <v>131.85</v>
      </c>
      <c r="N13" s="81">
        <v>0.9</v>
      </c>
    </row>
    <row r="14" spans="1:15" ht="15.75" customHeight="1" x14ac:dyDescent="0.25">
      <c r="A14" s="97"/>
      <c r="B14" s="3" t="s">
        <v>21</v>
      </c>
      <c r="C14" s="86"/>
      <c r="D14" s="82">
        <v>1.7</v>
      </c>
      <c r="E14" s="82">
        <v>1.7</v>
      </c>
      <c r="F14" s="88"/>
      <c r="G14" s="82"/>
      <c r="H14" s="82"/>
      <c r="I14" s="82"/>
      <c r="J14" s="88">
        <f t="shared" ref="J14:J16" si="5">ABS(E14/100*F14)</f>
        <v>0</v>
      </c>
      <c r="K14" s="88">
        <f t="shared" ref="K14:K16" si="6">ABS(E14/100*G14)</f>
        <v>0</v>
      </c>
      <c r="L14" s="88">
        <f t="shared" ref="L14:L16" si="7">ABS(E14/100*H14)</f>
        <v>0</v>
      </c>
      <c r="M14" s="88">
        <f t="shared" ref="M14:M16" si="8">ABS(E14/100*I14)</f>
        <v>0</v>
      </c>
      <c r="N14" s="82"/>
    </row>
    <row r="15" spans="1:15" x14ac:dyDescent="0.25">
      <c r="A15" s="97"/>
      <c r="B15" s="88" t="s">
        <v>41</v>
      </c>
      <c r="C15" s="4"/>
      <c r="D15" s="82">
        <v>120</v>
      </c>
      <c r="E15" s="82">
        <v>120</v>
      </c>
      <c r="F15" s="20">
        <v>2.9</v>
      </c>
      <c r="G15" s="88">
        <v>3.2</v>
      </c>
      <c r="H15" s="82">
        <v>4.7</v>
      </c>
      <c r="I15" s="88">
        <v>60</v>
      </c>
      <c r="J15" s="88">
        <f t="shared" si="5"/>
        <v>3.48</v>
      </c>
      <c r="K15" s="88">
        <f t="shared" si="6"/>
        <v>3.84</v>
      </c>
      <c r="L15" s="88">
        <f t="shared" si="7"/>
        <v>5.64</v>
      </c>
      <c r="M15" s="88">
        <f t="shared" si="8"/>
        <v>72</v>
      </c>
      <c r="N15" s="82"/>
    </row>
    <row r="16" spans="1:15" x14ac:dyDescent="0.25">
      <c r="A16" s="16"/>
      <c r="B16" s="99" t="s">
        <v>60</v>
      </c>
      <c r="C16" s="132"/>
      <c r="D16" s="8">
        <v>15</v>
      </c>
      <c r="E16" s="8">
        <v>15</v>
      </c>
      <c r="F16" s="99">
        <v>0</v>
      </c>
      <c r="G16" s="99">
        <v>0</v>
      </c>
      <c r="H16" s="99">
        <v>99.8</v>
      </c>
      <c r="I16" s="99">
        <v>399</v>
      </c>
      <c r="J16" s="88">
        <f t="shared" si="5"/>
        <v>0</v>
      </c>
      <c r="K16" s="88">
        <f t="shared" si="6"/>
        <v>0</v>
      </c>
      <c r="L16" s="88">
        <f t="shared" si="7"/>
        <v>14.969999999999999</v>
      </c>
      <c r="M16" s="88">
        <f t="shared" si="8"/>
        <v>59.849999999999994</v>
      </c>
      <c r="N16" s="8"/>
    </row>
    <row r="17" spans="1:14" x14ac:dyDescent="0.25">
      <c r="A17" s="97">
        <v>110</v>
      </c>
      <c r="B17" s="12" t="s">
        <v>69</v>
      </c>
      <c r="C17" s="128"/>
      <c r="D17" s="81"/>
      <c r="E17" s="81"/>
      <c r="F17" s="87"/>
      <c r="G17" s="81"/>
      <c r="H17" s="81"/>
      <c r="I17" s="81"/>
      <c r="J17" s="83">
        <f>SUM(J18:J20)</f>
        <v>7.0600000000000005</v>
      </c>
      <c r="K17" s="83">
        <f>SUM(K18:K20)</f>
        <v>12.11</v>
      </c>
      <c r="L17" s="83">
        <f>SUM(L18:L20)</f>
        <v>21.29</v>
      </c>
      <c r="M17" s="125">
        <f>SUM(M18:M20)</f>
        <v>223.70000000000002</v>
      </c>
      <c r="N17" s="81"/>
    </row>
    <row r="18" spans="1:14" x14ac:dyDescent="0.25">
      <c r="A18" s="97"/>
      <c r="B18" s="88" t="s">
        <v>83</v>
      </c>
      <c r="C18" s="86">
        <v>10</v>
      </c>
      <c r="D18" s="82">
        <v>10</v>
      </c>
      <c r="E18" s="82">
        <v>10</v>
      </c>
      <c r="F18" s="88">
        <v>0.8</v>
      </c>
      <c r="G18" s="88">
        <v>72.5</v>
      </c>
      <c r="H18" s="88">
        <v>1.3</v>
      </c>
      <c r="I18" s="88">
        <v>661</v>
      </c>
      <c r="J18" s="88">
        <f t="shared" ref="J18:J20" si="9">ABS(E18/100*F18)</f>
        <v>8.0000000000000016E-2</v>
      </c>
      <c r="K18" s="88">
        <f t="shared" ref="K18:K20" si="10">ABS(E18/100*G18)</f>
        <v>7.25</v>
      </c>
      <c r="L18" s="88">
        <f t="shared" ref="L18:L20" si="11">ABS(E18/100*H18)</f>
        <v>0.13</v>
      </c>
      <c r="M18" s="88">
        <f t="shared" ref="M18:M20" si="12">ABS(E18/100*I18)</f>
        <v>66.100000000000009</v>
      </c>
      <c r="N18" s="82"/>
    </row>
    <row r="19" spans="1:14" x14ac:dyDescent="0.25">
      <c r="A19" s="73"/>
      <c r="B19" s="88" t="s">
        <v>70</v>
      </c>
      <c r="C19" s="86">
        <v>15</v>
      </c>
      <c r="D19" s="82">
        <v>16</v>
      </c>
      <c r="E19" s="82">
        <v>15</v>
      </c>
      <c r="F19" s="88">
        <v>26</v>
      </c>
      <c r="G19" s="82">
        <v>26</v>
      </c>
      <c r="H19" s="82">
        <v>0</v>
      </c>
      <c r="I19" s="82">
        <v>344</v>
      </c>
      <c r="J19" s="88">
        <f t="shared" si="9"/>
        <v>3.9</v>
      </c>
      <c r="K19" s="88">
        <f t="shared" si="10"/>
        <v>3.9</v>
      </c>
      <c r="L19" s="88">
        <f t="shared" si="11"/>
        <v>0</v>
      </c>
      <c r="M19" s="88">
        <f t="shared" si="12"/>
        <v>51.6</v>
      </c>
      <c r="N19" s="82"/>
    </row>
    <row r="20" spans="1:14" x14ac:dyDescent="0.25">
      <c r="A20" s="32"/>
      <c r="B20" s="99" t="s">
        <v>71</v>
      </c>
      <c r="C20" s="22">
        <v>40</v>
      </c>
      <c r="D20" s="8">
        <v>40</v>
      </c>
      <c r="E20" s="8">
        <v>40</v>
      </c>
      <c r="F20" s="99">
        <v>7.7</v>
      </c>
      <c r="G20" s="8">
        <v>2.4</v>
      </c>
      <c r="H20" s="8">
        <v>52.9</v>
      </c>
      <c r="I20" s="8">
        <v>265</v>
      </c>
      <c r="J20" s="99">
        <f t="shared" si="9"/>
        <v>3.08</v>
      </c>
      <c r="K20" s="99">
        <f t="shared" si="10"/>
        <v>0.96</v>
      </c>
      <c r="L20" s="8">
        <f t="shared" si="11"/>
        <v>21.16</v>
      </c>
      <c r="M20" s="88">
        <f t="shared" si="12"/>
        <v>106</v>
      </c>
      <c r="N20" s="8"/>
    </row>
    <row r="21" spans="1:14" x14ac:dyDescent="0.25">
      <c r="A21" s="32"/>
      <c r="B21" s="148" t="s">
        <v>26</v>
      </c>
      <c r="C21" s="700"/>
      <c r="D21" s="701"/>
      <c r="E21" s="701"/>
      <c r="F21" s="701"/>
      <c r="G21" s="701"/>
      <c r="H21" s="701"/>
      <c r="I21" s="702"/>
      <c r="J21" s="148">
        <f>ABS(J17+J13+J8)</f>
        <v>17.989000000000001</v>
      </c>
      <c r="K21" s="148">
        <f t="shared" ref="K21:M21" si="13">ABS(K17+K13+K8)</f>
        <v>24.45</v>
      </c>
      <c r="L21" s="148">
        <f t="shared" si="13"/>
        <v>68.853999999999999</v>
      </c>
      <c r="M21" s="120">
        <f t="shared" si="13"/>
        <v>570.83000000000004</v>
      </c>
      <c r="N21" s="160"/>
    </row>
    <row r="22" spans="1:14" ht="13.5" customHeight="1" x14ac:dyDescent="0.25">
      <c r="A22" s="694" t="s">
        <v>30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6"/>
    </row>
    <row r="23" spans="1:14" ht="25.5" x14ac:dyDescent="0.25">
      <c r="A23" s="72">
        <v>39</v>
      </c>
      <c r="B23" s="21" t="s">
        <v>250</v>
      </c>
      <c r="C23" s="96">
        <v>250</v>
      </c>
      <c r="D23" s="79"/>
      <c r="E23" s="79"/>
      <c r="F23" s="79"/>
      <c r="G23" s="79"/>
      <c r="H23" s="79"/>
      <c r="I23" s="79"/>
      <c r="J23" s="610">
        <f>SUM(J24:J31)</f>
        <v>4.1663800000000002</v>
      </c>
      <c r="K23" s="76">
        <f>SUM(K24:K31)</f>
        <v>7.4841000000000006</v>
      </c>
      <c r="L23" s="610">
        <f t="shared" ref="L23:M23" si="14">SUM(L24:L31)</f>
        <v>17.462579999999999</v>
      </c>
      <c r="M23" s="610">
        <f t="shared" si="14"/>
        <v>154.4358</v>
      </c>
      <c r="N23" s="74">
        <v>11.1</v>
      </c>
    </row>
    <row r="24" spans="1:14" x14ac:dyDescent="0.25">
      <c r="A24" s="608"/>
      <c r="B24" s="616" t="s">
        <v>85</v>
      </c>
      <c r="C24" s="611"/>
      <c r="D24" s="612">
        <v>12.5</v>
      </c>
      <c r="E24" s="612">
        <v>10.94</v>
      </c>
      <c r="F24" s="609">
        <v>12.7</v>
      </c>
      <c r="G24" s="612">
        <v>11.5</v>
      </c>
      <c r="H24" s="612">
        <v>0.7</v>
      </c>
      <c r="I24" s="612">
        <v>157</v>
      </c>
      <c r="J24" s="614">
        <f t="shared" ref="J24" si="15">ABS(E24/100*F24)</f>
        <v>1.3893799999999998</v>
      </c>
      <c r="K24" s="614">
        <f t="shared" ref="K24" si="16">ABS(E24/100*G24)</f>
        <v>1.2581</v>
      </c>
      <c r="L24" s="614">
        <f t="shared" ref="L24" si="17">ABS(E24/100*H24)</f>
        <v>7.6579999999999995E-2</v>
      </c>
      <c r="M24" s="614">
        <f t="shared" ref="M24" si="18">ABS(E24/100*I24)</f>
        <v>17.175799999999999</v>
      </c>
      <c r="N24" s="609"/>
    </row>
    <row r="25" spans="1:14" x14ac:dyDescent="0.25">
      <c r="A25" s="73"/>
      <c r="B25" s="18" t="s">
        <v>34</v>
      </c>
      <c r="C25" s="97"/>
      <c r="D25" s="80">
        <v>75</v>
      </c>
      <c r="E25" s="80">
        <v>56</v>
      </c>
      <c r="F25" s="88">
        <v>2</v>
      </c>
      <c r="G25" s="88">
        <v>0.4</v>
      </c>
      <c r="H25" s="88">
        <v>16.3</v>
      </c>
      <c r="I25" s="88">
        <v>77</v>
      </c>
      <c r="J25" s="88">
        <f t="shared" ref="J25:J31" si="19">ABS(E25/100*F25)</f>
        <v>1.1200000000000001</v>
      </c>
      <c r="K25" s="88">
        <f t="shared" ref="K25:K31" si="20">ABS(E25/100*G25)</f>
        <v>0.22400000000000003</v>
      </c>
      <c r="L25" s="88">
        <f t="shared" ref="L25:L31" si="21">ABS(E25/100*H25)</f>
        <v>9.1280000000000019</v>
      </c>
      <c r="M25" s="88">
        <f t="shared" ref="M25:M31" si="22">ABS(E25/100*I25)</f>
        <v>43.120000000000005</v>
      </c>
      <c r="N25" s="75"/>
    </row>
    <row r="26" spans="1:14" x14ac:dyDescent="0.25">
      <c r="A26" s="73"/>
      <c r="B26" s="18" t="s">
        <v>72</v>
      </c>
      <c r="C26" s="97"/>
      <c r="D26" s="80">
        <v>11</v>
      </c>
      <c r="E26" s="80">
        <v>11</v>
      </c>
      <c r="F26" s="88">
        <v>2.5</v>
      </c>
      <c r="G26" s="88">
        <v>20</v>
      </c>
      <c r="H26" s="88">
        <v>3.4</v>
      </c>
      <c r="I26" s="82">
        <v>206</v>
      </c>
      <c r="J26" s="88">
        <f t="shared" si="19"/>
        <v>0.27500000000000002</v>
      </c>
      <c r="K26" s="88">
        <f t="shared" si="20"/>
        <v>2.2000000000000002</v>
      </c>
      <c r="L26" s="88">
        <f t="shared" si="21"/>
        <v>0.374</v>
      </c>
      <c r="M26" s="88">
        <f t="shared" si="22"/>
        <v>22.66</v>
      </c>
      <c r="N26" s="75"/>
    </row>
    <row r="27" spans="1:14" x14ac:dyDescent="0.25">
      <c r="A27" s="73"/>
      <c r="B27" s="18" t="s">
        <v>33</v>
      </c>
      <c r="C27" s="97"/>
      <c r="D27" s="80">
        <v>10</v>
      </c>
      <c r="E27" s="80">
        <v>10</v>
      </c>
      <c r="F27" s="80">
        <v>11.5</v>
      </c>
      <c r="G27" s="80">
        <v>3.3</v>
      </c>
      <c r="H27" s="80">
        <v>66.5</v>
      </c>
      <c r="I27" s="80">
        <v>342</v>
      </c>
      <c r="J27" s="88">
        <f t="shared" si="19"/>
        <v>1.1500000000000001</v>
      </c>
      <c r="K27" s="88">
        <f t="shared" si="20"/>
        <v>0.33</v>
      </c>
      <c r="L27" s="88">
        <f t="shared" si="21"/>
        <v>6.65</v>
      </c>
      <c r="M27" s="88">
        <f t="shared" si="22"/>
        <v>34.200000000000003</v>
      </c>
      <c r="N27" s="75"/>
    </row>
    <row r="28" spans="1:14" x14ac:dyDescent="0.25">
      <c r="A28" s="73"/>
      <c r="B28" s="18" t="s">
        <v>35</v>
      </c>
      <c r="C28" s="97"/>
      <c r="D28" s="80">
        <v>10</v>
      </c>
      <c r="E28" s="80">
        <v>8</v>
      </c>
      <c r="F28" s="88">
        <v>1.4</v>
      </c>
      <c r="G28" s="88">
        <v>0.2</v>
      </c>
      <c r="H28" s="88">
        <v>8.1999999999999993</v>
      </c>
      <c r="I28" s="88">
        <v>41</v>
      </c>
      <c r="J28" s="88">
        <f t="shared" si="19"/>
        <v>0.11199999999999999</v>
      </c>
      <c r="K28" s="88">
        <f t="shared" si="20"/>
        <v>1.6E-2</v>
      </c>
      <c r="L28" s="88">
        <f t="shared" si="21"/>
        <v>0.65599999999999992</v>
      </c>
      <c r="M28" s="88">
        <f t="shared" si="22"/>
        <v>3.2800000000000002</v>
      </c>
      <c r="N28" s="75"/>
    </row>
    <row r="29" spans="1:14" ht="16.5" customHeight="1" x14ac:dyDescent="0.25">
      <c r="A29" s="75"/>
      <c r="B29" s="18" t="s">
        <v>36</v>
      </c>
      <c r="C29" s="97"/>
      <c r="D29" s="80">
        <v>10</v>
      </c>
      <c r="E29" s="80">
        <v>8</v>
      </c>
      <c r="F29" s="88">
        <v>1.3</v>
      </c>
      <c r="G29" s="88">
        <v>0.1</v>
      </c>
      <c r="H29" s="88">
        <v>6.9</v>
      </c>
      <c r="I29" s="88">
        <v>35</v>
      </c>
      <c r="J29" s="88">
        <f t="shared" si="19"/>
        <v>0.10400000000000001</v>
      </c>
      <c r="K29" s="88">
        <f t="shared" si="20"/>
        <v>8.0000000000000002E-3</v>
      </c>
      <c r="L29" s="88">
        <f t="shared" si="21"/>
        <v>0.55200000000000005</v>
      </c>
      <c r="M29" s="88">
        <f t="shared" si="22"/>
        <v>2.8000000000000003</v>
      </c>
      <c r="N29" s="75"/>
    </row>
    <row r="30" spans="1:14" x14ac:dyDescent="0.25">
      <c r="A30" s="80"/>
      <c r="B30" s="80" t="s">
        <v>37</v>
      </c>
      <c r="C30" s="97"/>
      <c r="D30" s="80">
        <v>2</v>
      </c>
      <c r="E30" s="80">
        <v>2</v>
      </c>
      <c r="F30" s="88">
        <v>0.8</v>
      </c>
      <c r="G30" s="88">
        <v>72.5</v>
      </c>
      <c r="H30" s="88">
        <v>1.3</v>
      </c>
      <c r="I30" s="88">
        <v>661</v>
      </c>
      <c r="J30" s="88">
        <f t="shared" si="19"/>
        <v>1.6E-2</v>
      </c>
      <c r="K30" s="88">
        <f t="shared" si="20"/>
        <v>1.45</v>
      </c>
      <c r="L30" s="88">
        <f t="shared" si="21"/>
        <v>2.6000000000000002E-2</v>
      </c>
      <c r="M30" s="88">
        <f t="shared" si="22"/>
        <v>13.22</v>
      </c>
      <c r="N30" s="75"/>
    </row>
    <row r="31" spans="1:14" ht="15.75" customHeight="1" x14ac:dyDescent="0.25">
      <c r="A31" s="40"/>
      <c r="B31" s="41" t="s">
        <v>38</v>
      </c>
      <c r="C31" s="16"/>
      <c r="D31" s="149">
        <v>2</v>
      </c>
      <c r="E31" s="149">
        <v>2</v>
      </c>
      <c r="F31" s="99">
        <v>0</v>
      </c>
      <c r="G31" s="99">
        <v>99.9</v>
      </c>
      <c r="H31" s="99">
        <v>0</v>
      </c>
      <c r="I31" s="8">
        <v>899</v>
      </c>
      <c r="J31" s="99">
        <f t="shared" si="19"/>
        <v>0</v>
      </c>
      <c r="K31" s="99">
        <f t="shared" si="20"/>
        <v>1.9980000000000002</v>
      </c>
      <c r="L31" s="99">
        <f t="shared" si="21"/>
        <v>0</v>
      </c>
      <c r="M31" s="8">
        <f t="shared" si="22"/>
        <v>17.98</v>
      </c>
      <c r="N31" s="14"/>
    </row>
    <row r="32" spans="1:14" ht="24" customHeight="1" x14ac:dyDescent="0.25">
      <c r="A32" s="123">
        <v>66</v>
      </c>
      <c r="B32" s="127" t="s">
        <v>74</v>
      </c>
      <c r="C32" s="1">
        <v>200</v>
      </c>
      <c r="D32" s="357"/>
      <c r="E32" s="357"/>
      <c r="F32" s="357"/>
      <c r="G32" s="357"/>
      <c r="H32" s="353"/>
      <c r="I32" s="357"/>
      <c r="J32" s="355">
        <f>SUM(J33:J38)</f>
        <v>15.877999999999998</v>
      </c>
      <c r="K32" s="355">
        <f>SUM(K33:K38)</f>
        <v>14.116999999999999</v>
      </c>
      <c r="L32" s="355">
        <f>SUM(L33:L38)</f>
        <v>9.2929999999999993</v>
      </c>
      <c r="M32" s="355">
        <f>SUM(M33:M38)</f>
        <v>229.53</v>
      </c>
      <c r="N32" s="353">
        <v>34.4</v>
      </c>
    </row>
    <row r="33" spans="1:14" x14ac:dyDescent="0.25">
      <c r="A33" s="36"/>
      <c r="B33" s="358" t="s">
        <v>75</v>
      </c>
      <c r="C33" s="4"/>
      <c r="D33" s="358">
        <v>76</v>
      </c>
      <c r="E33" s="358">
        <v>69</v>
      </c>
      <c r="F33" s="358">
        <v>18.600000000000001</v>
      </c>
      <c r="G33" s="358">
        <v>16</v>
      </c>
      <c r="H33" s="354">
        <v>0</v>
      </c>
      <c r="I33" s="358">
        <v>218</v>
      </c>
      <c r="J33" s="358">
        <f t="shared" ref="J33:J38" si="23">ABS(E33/100*F33)</f>
        <v>12.834</v>
      </c>
      <c r="K33" s="358">
        <f t="shared" ref="K33:K38" si="24">ABS(E33/100*G33)</f>
        <v>11.04</v>
      </c>
      <c r="L33" s="358">
        <f t="shared" ref="L33:L38" si="25">ABS(E33/100*H33)</f>
        <v>0</v>
      </c>
      <c r="M33" s="358">
        <f t="shared" ref="M33:M38" si="26">ABS(E33/100*I33)</f>
        <v>150.41999999999999</v>
      </c>
      <c r="N33" s="354"/>
    </row>
    <row r="34" spans="1:14" x14ac:dyDescent="0.25">
      <c r="A34" s="348"/>
      <c r="B34" s="358" t="s">
        <v>34</v>
      </c>
      <c r="C34" s="4"/>
      <c r="D34" s="358">
        <v>180</v>
      </c>
      <c r="E34" s="358">
        <v>135</v>
      </c>
      <c r="F34" s="358">
        <v>1.8</v>
      </c>
      <c r="G34" s="358">
        <v>0.1</v>
      </c>
      <c r="H34" s="358">
        <v>4.7</v>
      </c>
      <c r="I34" s="358">
        <v>28</v>
      </c>
      <c r="J34" s="358">
        <f t="shared" si="23"/>
        <v>2.4300000000000002</v>
      </c>
      <c r="K34" s="358">
        <f t="shared" si="24"/>
        <v>0.13500000000000001</v>
      </c>
      <c r="L34" s="358">
        <f t="shared" si="25"/>
        <v>6.3450000000000006</v>
      </c>
      <c r="M34" s="358">
        <f t="shared" si="26"/>
        <v>37.800000000000004</v>
      </c>
      <c r="N34" s="354"/>
    </row>
    <row r="35" spans="1:14" x14ac:dyDescent="0.25">
      <c r="A35" s="348"/>
      <c r="B35" s="3" t="s">
        <v>35</v>
      </c>
      <c r="C35" s="348"/>
      <c r="D35" s="354">
        <v>20</v>
      </c>
      <c r="E35" s="354">
        <v>17</v>
      </c>
      <c r="F35" s="358">
        <v>1.4</v>
      </c>
      <c r="G35" s="358">
        <v>0.2</v>
      </c>
      <c r="H35" s="358">
        <v>8.1999999999999993</v>
      </c>
      <c r="I35" s="358">
        <v>41</v>
      </c>
      <c r="J35" s="358">
        <f t="shared" si="23"/>
        <v>0.23799999999999999</v>
      </c>
      <c r="K35" s="358">
        <f t="shared" si="24"/>
        <v>3.4000000000000002E-2</v>
      </c>
      <c r="L35" s="358">
        <f t="shared" si="25"/>
        <v>1.3939999999999999</v>
      </c>
      <c r="M35" s="358">
        <f t="shared" si="26"/>
        <v>6.9700000000000006</v>
      </c>
      <c r="N35" s="354"/>
    </row>
    <row r="36" spans="1:14" ht="12" customHeight="1" x14ac:dyDescent="0.25">
      <c r="A36" s="348"/>
      <c r="B36" s="3" t="s">
        <v>36</v>
      </c>
      <c r="C36" s="348"/>
      <c r="D36" s="354">
        <v>10</v>
      </c>
      <c r="E36" s="354">
        <v>8</v>
      </c>
      <c r="F36" s="358">
        <v>1.3</v>
      </c>
      <c r="G36" s="358">
        <v>0.1</v>
      </c>
      <c r="H36" s="358">
        <v>6.9</v>
      </c>
      <c r="I36" s="358">
        <v>35</v>
      </c>
      <c r="J36" s="358">
        <f t="shared" si="23"/>
        <v>0.10400000000000001</v>
      </c>
      <c r="K36" s="358">
        <f t="shared" si="24"/>
        <v>8.0000000000000002E-3</v>
      </c>
      <c r="L36" s="358">
        <f t="shared" si="25"/>
        <v>0.55200000000000005</v>
      </c>
      <c r="M36" s="358">
        <f t="shared" si="26"/>
        <v>2.8000000000000003</v>
      </c>
      <c r="N36" s="354"/>
    </row>
    <row r="37" spans="1:14" x14ac:dyDescent="0.25">
      <c r="A37" s="348"/>
      <c r="B37" s="3" t="s">
        <v>37</v>
      </c>
      <c r="C37" s="4"/>
      <c r="D37" s="358">
        <v>4</v>
      </c>
      <c r="E37" s="358">
        <v>4</v>
      </c>
      <c r="F37" s="358">
        <v>0.8</v>
      </c>
      <c r="G37" s="358">
        <v>72.5</v>
      </c>
      <c r="H37" s="358">
        <v>1.3</v>
      </c>
      <c r="I37" s="358">
        <v>661</v>
      </c>
      <c r="J37" s="358">
        <f t="shared" si="23"/>
        <v>3.2000000000000001E-2</v>
      </c>
      <c r="K37" s="358">
        <f t="shared" si="24"/>
        <v>2.9</v>
      </c>
      <c r="L37" s="358">
        <f t="shared" si="25"/>
        <v>5.2000000000000005E-2</v>
      </c>
      <c r="M37" s="358">
        <f t="shared" si="26"/>
        <v>26.44</v>
      </c>
      <c r="N37" s="354"/>
    </row>
    <row r="38" spans="1:14" x14ac:dyDescent="0.25">
      <c r="A38" s="348"/>
      <c r="B38" s="344" t="s">
        <v>55</v>
      </c>
      <c r="C38" s="4"/>
      <c r="D38" s="358">
        <v>5</v>
      </c>
      <c r="E38" s="358">
        <v>5</v>
      </c>
      <c r="F38" s="364">
        <v>4.8</v>
      </c>
      <c r="G38" s="364">
        <v>0</v>
      </c>
      <c r="H38" s="364">
        <v>19</v>
      </c>
      <c r="I38" s="14">
        <v>102</v>
      </c>
      <c r="J38" s="358">
        <f t="shared" si="23"/>
        <v>0.24</v>
      </c>
      <c r="K38" s="358">
        <f t="shared" si="24"/>
        <v>0</v>
      </c>
      <c r="L38" s="358">
        <f t="shared" si="25"/>
        <v>0.95000000000000007</v>
      </c>
      <c r="M38" s="358">
        <f t="shared" si="26"/>
        <v>5.1000000000000005</v>
      </c>
      <c r="N38" s="8"/>
    </row>
    <row r="39" spans="1:14" x14ac:dyDescent="0.25">
      <c r="A39" s="347">
        <v>1</v>
      </c>
      <c r="B39" s="661" t="s">
        <v>159</v>
      </c>
      <c r="C39" s="641">
        <v>65</v>
      </c>
      <c r="D39" s="673"/>
      <c r="E39" s="673"/>
      <c r="F39" s="680"/>
      <c r="G39" s="673"/>
      <c r="H39" s="673"/>
      <c r="I39" s="673"/>
      <c r="J39" s="704">
        <f>SUM(J41:J44)</f>
        <v>1.5790000000000002</v>
      </c>
      <c r="K39" s="704">
        <f t="shared" ref="K39:M39" si="27">SUM(K41:K44)</f>
        <v>2.1120000000000001</v>
      </c>
      <c r="L39" s="704">
        <f t="shared" si="27"/>
        <v>3.5249999999999999</v>
      </c>
      <c r="M39" s="704">
        <f t="shared" si="27"/>
        <v>39.700000000000003</v>
      </c>
      <c r="N39" s="673">
        <v>6.8</v>
      </c>
    </row>
    <row r="40" spans="1:14" ht="22.5" customHeight="1" x14ac:dyDescent="0.25">
      <c r="A40" s="354"/>
      <c r="B40" s="662"/>
      <c r="C40" s="642"/>
      <c r="D40" s="674"/>
      <c r="E40" s="674"/>
      <c r="F40" s="681"/>
      <c r="G40" s="674"/>
      <c r="H40" s="674"/>
      <c r="I40" s="674"/>
      <c r="J40" s="705"/>
      <c r="K40" s="705"/>
      <c r="L40" s="705"/>
      <c r="M40" s="705"/>
      <c r="N40" s="674"/>
    </row>
    <row r="41" spans="1:14" x14ac:dyDescent="0.25">
      <c r="A41" s="348"/>
      <c r="B41" s="358" t="s">
        <v>42</v>
      </c>
      <c r="C41" s="348"/>
      <c r="D41" s="354">
        <v>20</v>
      </c>
      <c r="E41" s="354">
        <v>16</v>
      </c>
      <c r="F41" s="358">
        <v>0.8</v>
      </c>
      <c r="G41" s="354">
        <v>0.1</v>
      </c>
      <c r="H41" s="354">
        <v>1.7</v>
      </c>
      <c r="I41" s="354">
        <v>13</v>
      </c>
      <c r="J41" s="358">
        <f t="shared" ref="J41:J44" si="28">ABS(E41/100*F41)</f>
        <v>0.128</v>
      </c>
      <c r="K41" s="358">
        <f t="shared" ref="K41:K44" si="29">ABS(E41/100*G41)</f>
        <v>1.6E-2</v>
      </c>
      <c r="L41" s="358">
        <f t="shared" ref="L41:L44" si="30">ABS(E41/100*H41)</f>
        <v>0.27200000000000002</v>
      </c>
      <c r="M41" s="358">
        <f t="shared" ref="M41:M44" si="31">ABS(E41/100*I41)</f>
        <v>2.08</v>
      </c>
      <c r="N41" s="354"/>
    </row>
    <row r="42" spans="1:14" x14ac:dyDescent="0.25">
      <c r="A42" s="348"/>
      <c r="B42" s="358" t="s">
        <v>81</v>
      </c>
      <c r="C42" s="348"/>
      <c r="D42" s="354">
        <v>50</v>
      </c>
      <c r="E42" s="354">
        <v>45</v>
      </c>
      <c r="F42" s="358">
        <v>3.1</v>
      </c>
      <c r="G42" s="354">
        <v>0.2</v>
      </c>
      <c r="H42" s="354">
        <v>6.5</v>
      </c>
      <c r="I42" s="354">
        <v>40</v>
      </c>
      <c r="J42" s="358">
        <f t="shared" si="28"/>
        <v>1.395</v>
      </c>
      <c r="K42" s="358">
        <f t="shared" si="29"/>
        <v>9.0000000000000011E-2</v>
      </c>
      <c r="L42" s="358">
        <f t="shared" si="30"/>
        <v>2.9250000000000003</v>
      </c>
      <c r="M42" s="358">
        <f t="shared" si="31"/>
        <v>18</v>
      </c>
      <c r="N42" s="354"/>
    </row>
    <row r="43" spans="1:14" x14ac:dyDescent="0.25">
      <c r="A43" s="348"/>
      <c r="B43" s="358" t="s">
        <v>43</v>
      </c>
      <c r="C43" s="348"/>
      <c r="D43" s="354">
        <v>5</v>
      </c>
      <c r="E43" s="354">
        <v>4</v>
      </c>
      <c r="F43" s="358">
        <v>1.4</v>
      </c>
      <c r="G43" s="358">
        <v>0.2</v>
      </c>
      <c r="H43" s="358">
        <v>8.1999999999999993</v>
      </c>
      <c r="I43" s="358">
        <v>41</v>
      </c>
      <c r="J43" s="358">
        <f t="shared" si="28"/>
        <v>5.5999999999999994E-2</v>
      </c>
      <c r="K43" s="358">
        <f t="shared" si="29"/>
        <v>8.0000000000000002E-3</v>
      </c>
      <c r="L43" s="358">
        <f t="shared" si="30"/>
        <v>0.32799999999999996</v>
      </c>
      <c r="M43" s="358">
        <f t="shared" si="31"/>
        <v>1.6400000000000001</v>
      </c>
      <c r="N43" s="354"/>
    </row>
    <row r="44" spans="1:14" x14ac:dyDescent="0.25">
      <c r="A44" s="348"/>
      <c r="B44" s="344" t="s">
        <v>38</v>
      </c>
      <c r="C44" s="348"/>
      <c r="D44" s="354">
        <v>2</v>
      </c>
      <c r="E44" s="354">
        <v>2</v>
      </c>
      <c r="F44" s="358">
        <v>0</v>
      </c>
      <c r="G44" s="471">
        <v>99.9</v>
      </c>
      <c r="H44" s="358">
        <v>0</v>
      </c>
      <c r="I44" s="354">
        <v>899</v>
      </c>
      <c r="J44" s="358">
        <f t="shared" si="28"/>
        <v>0</v>
      </c>
      <c r="K44" s="358">
        <f t="shared" si="29"/>
        <v>1.9980000000000002</v>
      </c>
      <c r="L44" s="358">
        <f t="shared" si="30"/>
        <v>0</v>
      </c>
      <c r="M44" s="358">
        <f t="shared" si="31"/>
        <v>17.98</v>
      </c>
      <c r="N44" s="354"/>
    </row>
    <row r="45" spans="1:14" ht="25.5" customHeight="1" x14ac:dyDescent="0.25">
      <c r="A45" s="72">
        <v>100</v>
      </c>
      <c r="B45" s="104" t="s">
        <v>77</v>
      </c>
      <c r="C45" s="96">
        <v>180</v>
      </c>
      <c r="D45" s="79"/>
      <c r="E45" s="79"/>
      <c r="F45" s="79"/>
      <c r="G45" s="79"/>
      <c r="H45" s="79"/>
      <c r="I45" s="79"/>
      <c r="J45" s="76">
        <f>SUM(J46:J49)</f>
        <v>0.28600000000000003</v>
      </c>
      <c r="K45" s="76">
        <f t="shared" ref="K45:M45" si="32">SUM(K46:K49)</f>
        <v>0.20600000000000002</v>
      </c>
      <c r="L45" s="76">
        <f t="shared" si="32"/>
        <v>20.071999999999999</v>
      </c>
      <c r="M45" s="76">
        <f t="shared" si="32"/>
        <v>86.28</v>
      </c>
      <c r="N45" s="81">
        <v>3.08</v>
      </c>
    </row>
    <row r="46" spans="1:14" x14ac:dyDescent="0.25">
      <c r="A46" s="97"/>
      <c r="B46" s="82" t="s">
        <v>78</v>
      </c>
      <c r="C46" s="80"/>
      <c r="D46" s="80">
        <v>54</v>
      </c>
      <c r="E46" s="80">
        <v>49</v>
      </c>
      <c r="F46" s="88">
        <v>0.4</v>
      </c>
      <c r="G46" s="88">
        <v>0.4</v>
      </c>
      <c r="H46" s="88">
        <v>9.8000000000000007</v>
      </c>
      <c r="I46" s="88">
        <v>47</v>
      </c>
      <c r="J46" s="88">
        <f t="shared" ref="J46:J49" si="33">ABS(E46/100*F46)</f>
        <v>0.19600000000000001</v>
      </c>
      <c r="K46" s="88">
        <f t="shared" ref="K46:K49" si="34">ABS(E46/100*G46)</f>
        <v>0.19600000000000001</v>
      </c>
      <c r="L46" s="88">
        <f t="shared" ref="L46:L49" si="35">ABS(E46/100*H46)</f>
        <v>4.8020000000000005</v>
      </c>
      <c r="M46" s="88">
        <f t="shared" ref="M46:M49" si="36">ABS(E46/100*I46)</f>
        <v>23.03</v>
      </c>
      <c r="N46" s="82"/>
    </row>
    <row r="47" spans="1:14" x14ac:dyDescent="0.25">
      <c r="A47" s="97"/>
      <c r="B47" s="82" t="s">
        <v>59</v>
      </c>
      <c r="C47" s="80"/>
      <c r="D47" s="80">
        <v>10</v>
      </c>
      <c r="E47" s="80">
        <v>10</v>
      </c>
      <c r="F47" s="88">
        <v>0.9</v>
      </c>
      <c r="G47" s="88">
        <v>0.1</v>
      </c>
      <c r="H47" s="88">
        <v>3</v>
      </c>
      <c r="I47" s="88">
        <v>34</v>
      </c>
      <c r="J47" s="88">
        <f t="shared" si="33"/>
        <v>9.0000000000000011E-2</v>
      </c>
      <c r="K47" s="88">
        <f t="shared" si="34"/>
        <v>1.0000000000000002E-2</v>
      </c>
      <c r="L47" s="88">
        <f t="shared" si="35"/>
        <v>0.30000000000000004</v>
      </c>
      <c r="M47" s="88">
        <f t="shared" si="36"/>
        <v>3.4000000000000004</v>
      </c>
      <c r="N47" s="75"/>
    </row>
    <row r="48" spans="1:14" x14ac:dyDescent="0.25">
      <c r="A48" s="97"/>
      <c r="B48" s="82" t="s">
        <v>60</v>
      </c>
      <c r="C48" s="80"/>
      <c r="D48" s="80">
        <v>15</v>
      </c>
      <c r="E48" s="80">
        <v>15</v>
      </c>
      <c r="F48" s="88">
        <v>0</v>
      </c>
      <c r="G48" s="88">
        <v>0</v>
      </c>
      <c r="H48" s="88">
        <v>99.8</v>
      </c>
      <c r="I48" s="88">
        <v>399</v>
      </c>
      <c r="J48" s="88">
        <f t="shared" si="33"/>
        <v>0</v>
      </c>
      <c r="K48" s="88">
        <f t="shared" si="34"/>
        <v>0</v>
      </c>
      <c r="L48" s="88">
        <f t="shared" si="35"/>
        <v>14.969999999999999</v>
      </c>
      <c r="M48" s="88">
        <f t="shared" si="36"/>
        <v>59.849999999999994</v>
      </c>
      <c r="N48" s="75"/>
    </row>
    <row r="49" spans="1:14" x14ac:dyDescent="0.25">
      <c r="A49" s="97"/>
      <c r="B49" s="8" t="s">
        <v>79</v>
      </c>
      <c r="C49" s="97"/>
      <c r="D49" s="80">
        <v>0.05</v>
      </c>
      <c r="E49" s="80">
        <v>0.05</v>
      </c>
      <c r="F49" s="80"/>
      <c r="G49" s="80"/>
      <c r="H49" s="80"/>
      <c r="I49" s="80"/>
      <c r="J49" s="88">
        <f t="shared" si="33"/>
        <v>0</v>
      </c>
      <c r="K49" s="88">
        <f t="shared" si="34"/>
        <v>0</v>
      </c>
      <c r="L49" s="88">
        <f t="shared" si="35"/>
        <v>0</v>
      </c>
      <c r="M49" s="88">
        <f t="shared" si="36"/>
        <v>0</v>
      </c>
      <c r="N49" s="75"/>
    </row>
    <row r="50" spans="1:14" x14ac:dyDescent="0.25">
      <c r="A50" s="151"/>
      <c r="B50" s="95" t="s">
        <v>49</v>
      </c>
      <c r="C50" s="153">
        <v>50</v>
      </c>
      <c r="D50" s="116">
        <v>50</v>
      </c>
      <c r="E50" s="116">
        <v>50</v>
      </c>
      <c r="F50" s="129">
        <v>7.9</v>
      </c>
      <c r="G50" s="94">
        <v>1</v>
      </c>
      <c r="H50" s="94">
        <v>48.3</v>
      </c>
      <c r="I50" s="94">
        <v>235</v>
      </c>
      <c r="J50" s="112">
        <f>ABS(E50/100*F50)</f>
        <v>3.95</v>
      </c>
      <c r="K50" s="112">
        <f>ABS(E50/100*G50)</f>
        <v>0.5</v>
      </c>
      <c r="L50" s="55">
        <f>ABS(E50/100*H50)</f>
        <v>24.15</v>
      </c>
      <c r="M50" s="55">
        <f>ABS(E50/100*I50)</f>
        <v>117.5</v>
      </c>
      <c r="N50" s="54"/>
    </row>
    <row r="51" spans="1:14" ht="14.25" customHeight="1" x14ac:dyDescent="0.25">
      <c r="A51" s="158"/>
      <c r="B51" s="120" t="s">
        <v>50</v>
      </c>
      <c r="C51" s="652"/>
      <c r="D51" s="653"/>
      <c r="E51" s="653"/>
      <c r="F51" s="653"/>
      <c r="G51" s="653"/>
      <c r="H51" s="653"/>
      <c r="I51" s="654"/>
      <c r="J51" s="159">
        <f>ABS(J50+J45+J39+J32+J23)</f>
        <v>25.859379999999998</v>
      </c>
      <c r="K51" s="362">
        <f>ABS(K50+K45+K39+K32+K23)</f>
        <v>24.4191</v>
      </c>
      <c r="L51" s="362">
        <f>ABS(L50+L45+L39+L32+L23)</f>
        <v>74.502579999999995</v>
      </c>
      <c r="M51" s="120">
        <f>ABS(M50+M45+M39+M32+M23)</f>
        <v>627.44579999999996</v>
      </c>
      <c r="N51" s="160"/>
    </row>
    <row r="52" spans="1:14" ht="14.25" customHeight="1" x14ac:dyDescent="0.25">
      <c r="A52" s="694" t="s">
        <v>51</v>
      </c>
      <c r="B52" s="695"/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6"/>
    </row>
    <row r="53" spans="1:14" x14ac:dyDescent="0.25">
      <c r="A53" s="477">
        <v>79</v>
      </c>
      <c r="B53" s="19" t="s">
        <v>242</v>
      </c>
      <c r="C53" s="486">
        <v>70</v>
      </c>
      <c r="D53" s="488"/>
      <c r="E53" s="488"/>
      <c r="F53" s="488"/>
      <c r="G53" s="488"/>
      <c r="H53" s="488"/>
      <c r="I53" s="479"/>
      <c r="J53" s="475">
        <f>SUM(J54:J59)</f>
        <v>16.916259999999998</v>
      </c>
      <c r="K53" s="475">
        <f t="shared" ref="K53:M53" si="37">SUM(K54:K59)</f>
        <v>4.3467000000000002</v>
      </c>
      <c r="L53" s="475">
        <f t="shared" si="37"/>
        <v>12.75666</v>
      </c>
      <c r="M53" s="475">
        <f t="shared" si="37"/>
        <v>157.7466</v>
      </c>
      <c r="N53" s="479">
        <v>1.8</v>
      </c>
    </row>
    <row r="54" spans="1:14" x14ac:dyDescent="0.25">
      <c r="A54" s="478"/>
      <c r="B54" s="18" t="s">
        <v>122</v>
      </c>
      <c r="C54" s="487"/>
      <c r="D54" s="489">
        <v>114</v>
      </c>
      <c r="E54" s="489">
        <v>84</v>
      </c>
      <c r="F54" s="489">
        <v>17.2</v>
      </c>
      <c r="G54" s="489">
        <v>0.5</v>
      </c>
      <c r="H54" s="489">
        <v>0</v>
      </c>
      <c r="I54" s="480">
        <v>73</v>
      </c>
      <c r="J54" s="495">
        <f t="shared" ref="J54:J59" si="38">ABS(E54/100*F54)</f>
        <v>14.447999999999999</v>
      </c>
      <c r="K54" s="495">
        <f t="shared" ref="K54:K59" si="39">ABS(E54/100*G54)</f>
        <v>0.42</v>
      </c>
      <c r="L54" s="495">
        <f t="shared" ref="L54:L59" si="40">ABS(E54/100*H54)</f>
        <v>0</v>
      </c>
      <c r="M54" s="495">
        <f t="shared" ref="M54:M59" si="41">ABS(E54/100*I54)</f>
        <v>61.32</v>
      </c>
      <c r="N54" s="480"/>
    </row>
    <row r="55" spans="1:14" x14ac:dyDescent="0.25">
      <c r="A55" s="478"/>
      <c r="B55" s="18" t="s">
        <v>56</v>
      </c>
      <c r="C55" s="487"/>
      <c r="D55" s="489">
        <v>10</v>
      </c>
      <c r="E55" s="489">
        <v>10</v>
      </c>
      <c r="F55" s="495">
        <v>7.7</v>
      </c>
      <c r="G55" s="495">
        <v>3</v>
      </c>
      <c r="H55" s="495">
        <v>50.1</v>
      </c>
      <c r="I55" s="495">
        <v>259</v>
      </c>
      <c r="J55" s="495">
        <f t="shared" si="38"/>
        <v>0.77</v>
      </c>
      <c r="K55" s="495">
        <f t="shared" si="39"/>
        <v>0.30000000000000004</v>
      </c>
      <c r="L55" s="495">
        <f t="shared" si="40"/>
        <v>5.0100000000000007</v>
      </c>
      <c r="M55" s="495">
        <f t="shared" si="41"/>
        <v>25.900000000000002</v>
      </c>
      <c r="N55" s="480"/>
    </row>
    <row r="56" spans="1:14" x14ac:dyDescent="0.25">
      <c r="A56" s="478"/>
      <c r="B56" s="18" t="s">
        <v>85</v>
      </c>
      <c r="C56" s="487"/>
      <c r="D56" s="489">
        <v>5</v>
      </c>
      <c r="E56" s="489">
        <v>4.38</v>
      </c>
      <c r="F56" s="480">
        <v>12.7</v>
      </c>
      <c r="G56" s="489">
        <v>11.5</v>
      </c>
      <c r="H56" s="489">
        <v>0.7</v>
      </c>
      <c r="I56" s="489">
        <v>157</v>
      </c>
      <c r="J56" s="495">
        <f t="shared" si="38"/>
        <v>0.55625999999999998</v>
      </c>
      <c r="K56" s="495">
        <f t="shared" si="39"/>
        <v>0.50370000000000004</v>
      </c>
      <c r="L56" s="495">
        <f t="shared" si="40"/>
        <v>3.0659999999999996E-2</v>
      </c>
      <c r="M56" s="495">
        <f t="shared" si="41"/>
        <v>6.8765999999999998</v>
      </c>
      <c r="N56" s="480"/>
    </row>
    <row r="57" spans="1:14" x14ac:dyDescent="0.25">
      <c r="A57" s="478"/>
      <c r="B57" s="18" t="s">
        <v>35</v>
      </c>
      <c r="C57" s="487"/>
      <c r="D57" s="489">
        <v>10</v>
      </c>
      <c r="E57" s="489">
        <v>8</v>
      </c>
      <c r="F57" s="495">
        <v>1.4</v>
      </c>
      <c r="G57" s="495">
        <v>0.2</v>
      </c>
      <c r="H57" s="495">
        <v>8.1999999999999993</v>
      </c>
      <c r="I57" s="495">
        <v>41</v>
      </c>
      <c r="J57" s="495">
        <f t="shared" si="38"/>
        <v>0.11199999999999999</v>
      </c>
      <c r="K57" s="495">
        <f t="shared" si="39"/>
        <v>1.6E-2</v>
      </c>
      <c r="L57" s="495">
        <f t="shared" si="40"/>
        <v>0.65599999999999992</v>
      </c>
      <c r="M57" s="495">
        <f t="shared" si="41"/>
        <v>3.2800000000000002</v>
      </c>
      <c r="N57" s="480"/>
    </row>
    <row r="58" spans="1:14" x14ac:dyDescent="0.25">
      <c r="A58" s="478"/>
      <c r="B58" s="18" t="s">
        <v>38</v>
      </c>
      <c r="C58" s="487"/>
      <c r="D58" s="489">
        <v>3</v>
      </c>
      <c r="E58" s="489">
        <v>3</v>
      </c>
      <c r="F58" s="495">
        <v>0</v>
      </c>
      <c r="G58" s="495">
        <v>99.9</v>
      </c>
      <c r="H58" s="495">
        <v>0</v>
      </c>
      <c r="I58" s="493">
        <v>899</v>
      </c>
      <c r="J58" s="495">
        <f t="shared" si="38"/>
        <v>0</v>
      </c>
      <c r="K58" s="495">
        <f t="shared" si="39"/>
        <v>2.9969999999999999</v>
      </c>
      <c r="L58" s="495">
        <f t="shared" si="40"/>
        <v>0</v>
      </c>
      <c r="M58" s="495">
        <f t="shared" si="41"/>
        <v>26.97</v>
      </c>
      <c r="N58" s="480"/>
    </row>
    <row r="59" spans="1:14" x14ac:dyDescent="0.25">
      <c r="A59" s="498"/>
      <c r="B59" s="498" t="s">
        <v>92</v>
      </c>
      <c r="C59" s="500"/>
      <c r="D59" s="498">
        <v>10</v>
      </c>
      <c r="E59" s="498">
        <v>10</v>
      </c>
      <c r="F59" s="14">
        <v>10.3</v>
      </c>
      <c r="G59" s="498">
        <v>1.1000000000000001</v>
      </c>
      <c r="H59" s="14">
        <v>70.599999999999994</v>
      </c>
      <c r="I59" s="498">
        <v>334</v>
      </c>
      <c r="J59" s="482">
        <f t="shared" si="38"/>
        <v>1.03</v>
      </c>
      <c r="K59" s="482">
        <f t="shared" si="39"/>
        <v>0.11000000000000001</v>
      </c>
      <c r="L59" s="482">
        <f t="shared" si="40"/>
        <v>7.06</v>
      </c>
      <c r="M59" s="482">
        <f t="shared" si="41"/>
        <v>33.4</v>
      </c>
      <c r="N59" s="14"/>
    </row>
    <row r="60" spans="1:14" ht="26.25" x14ac:dyDescent="0.25">
      <c r="A60" s="315">
        <v>6</v>
      </c>
      <c r="B60" s="313" t="s">
        <v>270</v>
      </c>
      <c r="C60" s="315">
        <v>100</v>
      </c>
      <c r="D60" s="323"/>
      <c r="E60" s="323"/>
      <c r="F60" s="327"/>
      <c r="G60" s="323"/>
      <c r="H60" s="323"/>
      <c r="I60" s="323"/>
      <c r="J60" s="325">
        <f>SUM(J61:J63)</f>
        <v>1.9299999999999997</v>
      </c>
      <c r="K60" s="325">
        <f>SUM(K61:K63)</f>
        <v>4.1260000000000003</v>
      </c>
      <c r="L60" s="325">
        <f>SUM(L61:L63)</f>
        <v>11.158000000000001</v>
      </c>
      <c r="M60" s="325">
        <f>SUM(M61:M63)</f>
        <v>89.22</v>
      </c>
      <c r="N60" s="323">
        <v>2.9</v>
      </c>
    </row>
    <row r="61" spans="1:14" x14ac:dyDescent="0.25">
      <c r="A61" s="4"/>
      <c r="B61" s="328" t="s">
        <v>73</v>
      </c>
      <c r="C61" s="316"/>
      <c r="D61" s="324">
        <v>150</v>
      </c>
      <c r="E61" s="324">
        <v>120</v>
      </c>
      <c r="F61" s="328">
        <v>1.5</v>
      </c>
      <c r="G61" s="328">
        <v>0.1</v>
      </c>
      <c r="H61" s="328">
        <v>8.8000000000000007</v>
      </c>
      <c r="I61" s="328">
        <v>42</v>
      </c>
      <c r="J61" s="328">
        <f t="shared" ref="J61:J63" si="42">ABS(E61/100*F61)</f>
        <v>1.7999999999999998</v>
      </c>
      <c r="K61" s="328">
        <f t="shared" ref="K61:K63" si="43">ABS(E61/100*G61)</f>
        <v>0.12</v>
      </c>
      <c r="L61" s="328">
        <f t="shared" ref="L61:L63" si="44">ABS(E61/100*H61)</f>
        <v>10.56</v>
      </c>
      <c r="M61" s="328">
        <f t="shared" ref="M61:M63" si="45">ABS(E61/100*I61)</f>
        <v>50.4</v>
      </c>
      <c r="N61" s="324"/>
    </row>
    <row r="62" spans="1:14" x14ac:dyDescent="0.25">
      <c r="A62" s="4"/>
      <c r="B62" s="15" t="s">
        <v>76</v>
      </c>
      <c r="C62" s="316"/>
      <c r="D62" s="324">
        <v>3</v>
      </c>
      <c r="E62" s="324">
        <v>2</v>
      </c>
      <c r="F62" s="328">
        <v>6.5</v>
      </c>
      <c r="G62" s="324">
        <v>0.5</v>
      </c>
      <c r="H62" s="324">
        <v>29.9</v>
      </c>
      <c r="I62" s="328">
        <v>143</v>
      </c>
      <c r="J62" s="328">
        <f t="shared" si="42"/>
        <v>0.13</v>
      </c>
      <c r="K62" s="328">
        <f t="shared" si="43"/>
        <v>0.01</v>
      </c>
      <c r="L62" s="328">
        <f t="shared" si="44"/>
        <v>0.59799999999999998</v>
      </c>
      <c r="M62" s="328">
        <f t="shared" si="45"/>
        <v>2.86</v>
      </c>
      <c r="N62" s="324"/>
    </row>
    <row r="63" spans="1:14" x14ac:dyDescent="0.25">
      <c r="A63" s="4"/>
      <c r="B63" s="314" t="s">
        <v>38</v>
      </c>
      <c r="C63" s="316"/>
      <c r="D63" s="324">
        <v>4</v>
      </c>
      <c r="E63" s="324">
        <v>4</v>
      </c>
      <c r="F63" s="328">
        <v>0</v>
      </c>
      <c r="G63" s="26">
        <v>99.9</v>
      </c>
      <c r="H63" s="328">
        <v>0</v>
      </c>
      <c r="I63" s="328">
        <v>899</v>
      </c>
      <c r="J63" s="328">
        <f t="shared" si="42"/>
        <v>0</v>
      </c>
      <c r="K63" s="328">
        <f t="shared" si="43"/>
        <v>3.9960000000000004</v>
      </c>
      <c r="L63" s="328">
        <f t="shared" si="44"/>
        <v>0</v>
      </c>
      <c r="M63" s="328">
        <f t="shared" si="45"/>
        <v>35.96</v>
      </c>
      <c r="N63" s="324"/>
    </row>
    <row r="64" spans="1:14" x14ac:dyDescent="0.25">
      <c r="A64" s="85">
        <v>102</v>
      </c>
      <c r="B64" s="6" t="s">
        <v>57</v>
      </c>
      <c r="C64" s="1">
        <v>200</v>
      </c>
      <c r="D64" s="87"/>
      <c r="E64" s="87"/>
      <c r="F64" s="87"/>
      <c r="G64" s="87"/>
      <c r="H64" s="87"/>
      <c r="I64" s="87"/>
      <c r="J64" s="125">
        <f>SUM(J66:J67)</f>
        <v>9.0000000000000011E-2</v>
      </c>
      <c r="K64" s="125">
        <f t="shared" ref="K64:M64" si="46">SUM(K66:K67)</f>
        <v>1.0000000000000002E-2</v>
      </c>
      <c r="L64" s="125">
        <f t="shared" si="46"/>
        <v>15.27</v>
      </c>
      <c r="M64" s="125">
        <f t="shared" si="46"/>
        <v>63.249999999999993</v>
      </c>
      <c r="N64" s="81">
        <v>0.06</v>
      </c>
    </row>
    <row r="65" spans="1:14" x14ac:dyDescent="0.25">
      <c r="A65" s="86"/>
      <c r="B65" s="20" t="s">
        <v>58</v>
      </c>
      <c r="C65" s="4"/>
      <c r="D65" s="88">
        <v>0.6</v>
      </c>
      <c r="E65" s="88">
        <v>0.6</v>
      </c>
      <c r="F65" s="88"/>
      <c r="G65" s="88"/>
      <c r="H65" s="88"/>
      <c r="I65" s="88"/>
      <c r="J65" s="88"/>
      <c r="K65" s="88"/>
      <c r="L65" s="88"/>
      <c r="M65" s="82"/>
      <c r="N65" s="82"/>
    </row>
    <row r="66" spans="1:14" x14ac:dyDescent="0.25">
      <c r="A66" s="86"/>
      <c r="B66" s="20" t="s">
        <v>59</v>
      </c>
      <c r="C66" s="4"/>
      <c r="D66" s="88">
        <v>10</v>
      </c>
      <c r="E66" s="88">
        <v>10</v>
      </c>
      <c r="F66" s="88">
        <v>0.9</v>
      </c>
      <c r="G66" s="88">
        <v>0.1</v>
      </c>
      <c r="H66" s="88">
        <v>3</v>
      </c>
      <c r="I66" s="88">
        <v>34</v>
      </c>
      <c r="J66" s="88">
        <f t="shared" ref="J66:J67" si="47">ABS(E66/100*F66)</f>
        <v>9.0000000000000011E-2</v>
      </c>
      <c r="K66" s="88">
        <f t="shared" ref="K66:K67" si="48">ABS(E66/100*G66)</f>
        <v>1.0000000000000002E-2</v>
      </c>
      <c r="L66" s="88">
        <f t="shared" ref="L66:L67" si="49">ABS(E66/100*H66)</f>
        <v>0.30000000000000004</v>
      </c>
      <c r="M66" s="88">
        <f t="shared" ref="M66:M67" si="50">ABS(E66/100*I66)</f>
        <v>3.4000000000000004</v>
      </c>
      <c r="N66" s="82"/>
    </row>
    <row r="67" spans="1:14" x14ac:dyDescent="0.25">
      <c r="A67" s="22"/>
      <c r="B67" s="106" t="s">
        <v>60</v>
      </c>
      <c r="C67" s="4"/>
      <c r="D67" s="88">
        <v>15</v>
      </c>
      <c r="E67" s="88">
        <v>15</v>
      </c>
      <c r="F67" s="88">
        <v>0</v>
      </c>
      <c r="G67" s="88">
        <v>0</v>
      </c>
      <c r="H67" s="88">
        <v>99.8</v>
      </c>
      <c r="I67" s="88">
        <v>399</v>
      </c>
      <c r="J67" s="88">
        <f t="shared" si="47"/>
        <v>0</v>
      </c>
      <c r="K67" s="88">
        <f t="shared" si="48"/>
        <v>0</v>
      </c>
      <c r="L67" s="88">
        <f t="shared" si="49"/>
        <v>14.969999999999999</v>
      </c>
      <c r="M67" s="88">
        <f t="shared" si="50"/>
        <v>59.849999999999994</v>
      </c>
      <c r="N67" s="82"/>
    </row>
    <row r="68" spans="1:14" x14ac:dyDescent="0.25">
      <c r="A68" s="22"/>
      <c r="B68" s="165" t="s">
        <v>56</v>
      </c>
      <c r="C68" s="158">
        <v>40</v>
      </c>
      <c r="D68" s="139">
        <v>40</v>
      </c>
      <c r="E68" s="139">
        <v>40</v>
      </c>
      <c r="F68" s="129">
        <v>7.7</v>
      </c>
      <c r="G68" s="94">
        <v>3</v>
      </c>
      <c r="H68" s="94">
        <v>50.1</v>
      </c>
      <c r="I68" s="94">
        <v>259</v>
      </c>
      <c r="J68" s="112">
        <f>ABS(E68/100*F68)</f>
        <v>3.08</v>
      </c>
      <c r="K68" s="112">
        <f>ABS(E68/100*G68)</f>
        <v>1.2000000000000002</v>
      </c>
      <c r="L68" s="55">
        <f>ABS(E68/100*H68)</f>
        <v>20.040000000000003</v>
      </c>
      <c r="M68" s="55">
        <f>ABS(E68/100*I68)</f>
        <v>103.60000000000001</v>
      </c>
      <c r="N68" s="139"/>
    </row>
    <row r="69" spans="1:14" ht="28.5" customHeight="1" x14ac:dyDescent="0.25">
      <c r="A69" s="32"/>
      <c r="B69" s="157" t="s">
        <v>61</v>
      </c>
      <c r="C69" s="652"/>
      <c r="D69" s="653"/>
      <c r="E69" s="653"/>
      <c r="F69" s="653"/>
      <c r="G69" s="653"/>
      <c r="H69" s="653"/>
      <c r="I69" s="654"/>
      <c r="J69" s="148">
        <f>ABS(J64+J60+J68+J53)</f>
        <v>22.016259999999996</v>
      </c>
      <c r="K69" s="148">
        <f>ABS(K64+K60+K68+K53)</f>
        <v>9.6827000000000005</v>
      </c>
      <c r="L69" s="148">
        <f>ABS(L64+L60+L68+L53)</f>
        <v>59.22466</v>
      </c>
      <c r="M69" s="148">
        <f>ABS(M64+M60+M68+M53)</f>
        <v>413.81659999999999</v>
      </c>
      <c r="N69" s="160"/>
    </row>
    <row r="70" spans="1:14" x14ac:dyDescent="0.25">
      <c r="A70" s="690" t="s">
        <v>62</v>
      </c>
      <c r="B70" s="691"/>
      <c r="C70" s="691"/>
      <c r="D70" s="691"/>
      <c r="E70" s="691"/>
      <c r="F70" s="691"/>
      <c r="G70" s="691"/>
      <c r="H70" s="691"/>
      <c r="I70" s="691"/>
      <c r="J70" s="691"/>
      <c r="K70" s="691"/>
      <c r="L70" s="691"/>
      <c r="M70" s="691"/>
      <c r="N70" s="692"/>
    </row>
    <row r="71" spans="1:14" x14ac:dyDescent="0.25">
      <c r="A71" s="54">
        <v>105</v>
      </c>
      <c r="B71" s="112" t="s">
        <v>82</v>
      </c>
      <c r="C71" s="54">
        <v>180</v>
      </c>
      <c r="D71" s="94">
        <v>180</v>
      </c>
      <c r="E71" s="94">
        <v>180</v>
      </c>
      <c r="F71" s="129">
        <v>2.8</v>
      </c>
      <c r="G71" s="94">
        <v>4</v>
      </c>
      <c r="H71" s="94">
        <v>4.2</v>
      </c>
      <c r="I71" s="94">
        <v>67</v>
      </c>
      <c r="J71" s="55">
        <f t="shared" ref="J71:J73" si="51">ABS(E71/100*F71)</f>
        <v>5.04</v>
      </c>
      <c r="K71" s="55">
        <f t="shared" ref="K71:K73" si="52">ABS(E71/100*G71)</f>
        <v>7.2</v>
      </c>
      <c r="L71" s="55">
        <f t="shared" ref="L71:L73" si="53">ABS(E71/100*H71)</f>
        <v>7.5600000000000005</v>
      </c>
      <c r="M71" s="55">
        <f t="shared" ref="M71:M73" si="54">ABS(E71/100*I71)</f>
        <v>120.60000000000001</v>
      </c>
      <c r="N71" s="94">
        <v>1.4</v>
      </c>
    </row>
    <row r="72" spans="1:14" x14ac:dyDescent="0.25">
      <c r="A72" s="139"/>
      <c r="B72" s="112" t="s">
        <v>64</v>
      </c>
      <c r="C72" s="54">
        <v>65</v>
      </c>
      <c r="D72" s="94">
        <v>65</v>
      </c>
      <c r="E72" s="94">
        <v>65</v>
      </c>
      <c r="F72" s="116">
        <v>0.4</v>
      </c>
      <c r="G72" s="139">
        <v>0.4</v>
      </c>
      <c r="H72" s="139">
        <v>9.8000000000000007</v>
      </c>
      <c r="I72" s="139">
        <v>47</v>
      </c>
      <c r="J72" s="55">
        <f t="shared" si="51"/>
        <v>0.26</v>
      </c>
      <c r="K72" s="55">
        <f t="shared" si="52"/>
        <v>0.26</v>
      </c>
      <c r="L72" s="55">
        <f t="shared" si="53"/>
        <v>6.370000000000001</v>
      </c>
      <c r="M72" s="55">
        <f t="shared" si="54"/>
        <v>30.55</v>
      </c>
      <c r="N72" s="139">
        <v>3.75</v>
      </c>
    </row>
    <row r="73" spans="1:14" x14ac:dyDescent="0.25">
      <c r="A73" s="139"/>
      <c r="B73" s="112" t="s">
        <v>104</v>
      </c>
      <c r="C73" s="54">
        <v>60</v>
      </c>
      <c r="D73" s="94">
        <v>60</v>
      </c>
      <c r="E73" s="94">
        <v>60</v>
      </c>
      <c r="F73" s="116">
        <v>0.5</v>
      </c>
      <c r="G73" s="139">
        <v>0</v>
      </c>
      <c r="H73" s="139">
        <v>80</v>
      </c>
      <c r="I73" s="139">
        <v>324</v>
      </c>
      <c r="J73" s="55">
        <f t="shared" si="51"/>
        <v>0.3</v>
      </c>
      <c r="K73" s="55">
        <f t="shared" si="52"/>
        <v>0</v>
      </c>
      <c r="L73" s="55">
        <f t="shared" si="53"/>
        <v>48</v>
      </c>
      <c r="M73" s="55">
        <f t="shared" si="54"/>
        <v>194.4</v>
      </c>
      <c r="N73" s="139"/>
    </row>
    <row r="74" spans="1:14" x14ac:dyDescent="0.25">
      <c r="A74" s="139"/>
      <c r="B74" s="159" t="s">
        <v>65</v>
      </c>
      <c r="C74" s="652"/>
      <c r="D74" s="653"/>
      <c r="E74" s="653"/>
      <c r="F74" s="653"/>
      <c r="G74" s="653"/>
      <c r="H74" s="653"/>
      <c r="I74" s="654"/>
      <c r="J74" s="120">
        <f>SUM(J71:J73)</f>
        <v>5.6</v>
      </c>
      <c r="K74" s="120">
        <f>SUM(K71:K73)</f>
        <v>7.46</v>
      </c>
      <c r="L74" s="120">
        <f>SUM(L71:L73)</f>
        <v>61.93</v>
      </c>
      <c r="M74" s="120">
        <f>SUM(M71:M73)</f>
        <v>345.55</v>
      </c>
      <c r="N74" s="160"/>
    </row>
    <row r="75" spans="1:14" x14ac:dyDescent="0.25">
      <c r="A75" s="277"/>
      <c r="B75" s="275" t="s">
        <v>181</v>
      </c>
      <c r="C75" s="270">
        <v>6</v>
      </c>
      <c r="D75" s="278">
        <v>6</v>
      </c>
      <c r="E75" s="277">
        <v>6</v>
      </c>
      <c r="F75" s="271"/>
      <c r="G75" s="271"/>
      <c r="H75" s="271"/>
      <c r="I75" s="272"/>
      <c r="J75" s="120"/>
      <c r="K75" s="120"/>
      <c r="L75" s="120"/>
      <c r="M75" s="120"/>
      <c r="N75" s="276"/>
    </row>
    <row r="76" spans="1:14" x14ac:dyDescent="0.25">
      <c r="A76" s="139"/>
      <c r="B76" s="159" t="s">
        <v>66</v>
      </c>
      <c r="C76" s="652"/>
      <c r="D76" s="653"/>
      <c r="E76" s="653"/>
      <c r="F76" s="653"/>
      <c r="G76" s="653"/>
      <c r="H76" s="653"/>
      <c r="I76" s="654"/>
      <c r="J76" s="120">
        <f>ABS(J74+J69+J51+J21)</f>
        <v>71.464640000000003</v>
      </c>
      <c r="K76" s="120">
        <f t="shared" ref="K76:L76" si="55">ABS(K74+K69+K51+K21)</f>
        <v>66.011800000000008</v>
      </c>
      <c r="L76" s="120">
        <f t="shared" si="55"/>
        <v>264.51123999999999</v>
      </c>
      <c r="M76" s="120">
        <f>ABS(M74+M69+M51+M21)</f>
        <v>1957.6424000000002</v>
      </c>
      <c r="N76" s="160"/>
    </row>
    <row r="77" spans="1:14" x14ac:dyDescent="0.2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</row>
    <row r="87" ht="15.75" customHeight="1" x14ac:dyDescent="0.25"/>
  </sheetData>
  <mergeCells count="35">
    <mergeCell ref="C76:I76"/>
    <mergeCell ref="C51:I51"/>
    <mergeCell ref="A52:N52"/>
    <mergeCell ref="C69:I69"/>
    <mergeCell ref="A70:N70"/>
    <mergeCell ref="C74:I74"/>
    <mergeCell ref="A1:N1"/>
    <mergeCell ref="A2:C2"/>
    <mergeCell ref="D2:H2"/>
    <mergeCell ref="A3:C3"/>
    <mergeCell ref="D3:H3"/>
    <mergeCell ref="L39:L40"/>
    <mergeCell ref="M39:M40"/>
    <mergeCell ref="N39:N40"/>
    <mergeCell ref="A6:E6"/>
    <mergeCell ref="I2:K2"/>
    <mergeCell ref="L2:O2"/>
    <mergeCell ref="I3:K3"/>
    <mergeCell ref="L3:N3"/>
    <mergeCell ref="A4:N4"/>
    <mergeCell ref="F5:H5"/>
    <mergeCell ref="J5:L5"/>
    <mergeCell ref="A7:N7"/>
    <mergeCell ref="A22:N22"/>
    <mergeCell ref="C21:I21"/>
    <mergeCell ref="G39:G40"/>
    <mergeCell ref="H39:H40"/>
    <mergeCell ref="I39:I40"/>
    <mergeCell ref="J39:J40"/>
    <mergeCell ref="K39:K40"/>
    <mergeCell ref="B39:B40"/>
    <mergeCell ref="C39:C40"/>
    <mergeCell ref="D39:D40"/>
    <mergeCell ref="E39:E40"/>
    <mergeCell ref="F39:F40"/>
  </mergeCells>
  <pageMargins left="0.25" right="0.25" top="0.25" bottom="0.2812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Layout" topLeftCell="A49" workbookViewId="0">
      <selection activeCell="I65" sqref="I65"/>
    </sheetView>
  </sheetViews>
  <sheetFormatPr defaultRowHeight="14.1" customHeight="1" x14ac:dyDescent="0.25"/>
  <cols>
    <col min="1" max="1" width="4.7109375" style="89" customWidth="1"/>
    <col min="2" max="2" width="22.140625" style="89" customWidth="1"/>
    <col min="3" max="4" width="7" style="89" customWidth="1"/>
    <col min="5" max="5" width="7.5703125" style="89" customWidth="1"/>
    <col min="6" max="6" width="7.28515625" style="89" customWidth="1"/>
    <col min="7" max="8" width="8.7109375" style="89" customWidth="1"/>
    <col min="9" max="9" width="12.85546875" style="89" customWidth="1"/>
    <col min="10" max="10" width="9" style="89" customWidth="1"/>
    <col min="11" max="11" width="8.140625" style="89" customWidth="1"/>
    <col min="12" max="12" width="9.7109375" style="89" customWidth="1"/>
    <col min="13" max="13" width="9.5703125" style="89" customWidth="1"/>
    <col min="14" max="14" width="11.5703125" style="89" customWidth="1"/>
    <col min="15" max="16384" width="9.140625" style="89"/>
  </cols>
  <sheetData>
    <row r="1" spans="1:14" ht="0.75" customHeight="1" x14ac:dyDescent="0.3">
      <c r="A1" s="658"/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</row>
    <row r="2" spans="1:14" ht="14.1" customHeight="1" x14ac:dyDescent="0.25">
      <c r="A2" s="647" t="s">
        <v>0</v>
      </c>
      <c r="B2" s="647"/>
      <c r="C2" s="647"/>
      <c r="D2" s="648" t="s">
        <v>189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</row>
    <row r="3" spans="1:14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</row>
    <row r="4" spans="1:14" ht="14.1" customHeight="1" x14ac:dyDescent="0.25">
      <c r="A4" s="666" t="s">
        <v>105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</row>
    <row r="5" spans="1:14" ht="45" customHeight="1" x14ac:dyDescent="0.25">
      <c r="A5" s="91" t="s">
        <v>10</v>
      </c>
      <c r="B5" s="91" t="s">
        <v>9</v>
      </c>
      <c r="C5" s="91" t="s">
        <v>28</v>
      </c>
      <c r="D5" s="91" t="s">
        <v>27</v>
      </c>
      <c r="E5" s="91" t="s">
        <v>29</v>
      </c>
      <c r="F5" s="649" t="s">
        <v>184</v>
      </c>
      <c r="G5" s="650"/>
      <c r="H5" s="651"/>
      <c r="I5" s="91" t="s">
        <v>39</v>
      </c>
      <c r="J5" s="667" t="s">
        <v>11</v>
      </c>
      <c r="K5" s="667"/>
      <c r="L5" s="667"/>
      <c r="M5" s="92" t="s">
        <v>45</v>
      </c>
      <c r="N5" s="93" t="s">
        <v>183</v>
      </c>
    </row>
    <row r="6" spans="1:14" ht="14.1" customHeight="1" x14ac:dyDescent="0.25">
      <c r="A6" s="668"/>
      <c r="B6" s="668"/>
      <c r="C6" s="668"/>
      <c r="D6" s="668"/>
      <c r="E6" s="668"/>
      <c r="F6" s="55" t="s">
        <v>12</v>
      </c>
      <c r="G6" s="55" t="s">
        <v>13</v>
      </c>
      <c r="H6" s="55" t="s">
        <v>14</v>
      </c>
      <c r="I6" s="55"/>
      <c r="J6" s="55" t="s">
        <v>12</v>
      </c>
      <c r="K6" s="55" t="s">
        <v>13</v>
      </c>
      <c r="L6" s="55" t="s">
        <v>14</v>
      </c>
      <c r="M6" s="129"/>
      <c r="N6" s="55" t="s">
        <v>23</v>
      </c>
    </row>
    <row r="7" spans="1:14" ht="14.1" customHeight="1" x14ac:dyDescent="0.25">
      <c r="A7" s="676" t="s">
        <v>15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6"/>
    </row>
    <row r="8" spans="1:14" ht="14.1" customHeight="1" x14ac:dyDescent="0.25">
      <c r="A8" s="140">
        <v>86</v>
      </c>
      <c r="B8" s="104" t="s">
        <v>224</v>
      </c>
      <c r="C8" s="72">
        <v>110</v>
      </c>
      <c r="D8" s="74"/>
      <c r="E8" s="74"/>
      <c r="F8" s="74"/>
      <c r="G8" s="74"/>
      <c r="H8" s="74"/>
      <c r="I8" s="74"/>
      <c r="J8" s="71">
        <f>SUM(J9:J13)</f>
        <v>19.816260000000003</v>
      </c>
      <c r="K8" s="71">
        <f t="shared" ref="K8:M8" si="0">SUM(K9:K13)</f>
        <v>11.7987</v>
      </c>
      <c r="L8" s="71">
        <f t="shared" si="0"/>
        <v>16.531660000000002</v>
      </c>
      <c r="M8" s="71">
        <f t="shared" si="0"/>
        <v>255.61660000000001</v>
      </c>
      <c r="N8" s="74">
        <v>0.6</v>
      </c>
    </row>
    <row r="9" spans="1:14" ht="14.1" customHeight="1" x14ac:dyDescent="0.25">
      <c r="A9" s="142"/>
      <c r="B9" s="143" t="s">
        <v>84</v>
      </c>
      <c r="C9" s="73"/>
      <c r="D9" s="75">
        <v>100</v>
      </c>
      <c r="E9" s="75">
        <v>100</v>
      </c>
      <c r="F9" s="75">
        <v>18</v>
      </c>
      <c r="G9" s="75">
        <v>9</v>
      </c>
      <c r="H9" s="75">
        <v>3</v>
      </c>
      <c r="I9" s="75">
        <v>169</v>
      </c>
      <c r="J9" s="88">
        <f>ABS(E9/100*F9)</f>
        <v>18</v>
      </c>
      <c r="K9" s="88">
        <f>ABS(E9/100*G9)</f>
        <v>9</v>
      </c>
      <c r="L9" s="88">
        <f>ABS(E9/100*H9)</f>
        <v>3</v>
      </c>
      <c r="M9" s="88">
        <f>ABS(E9/100*I9)</f>
        <v>169</v>
      </c>
      <c r="N9" s="75"/>
    </row>
    <row r="10" spans="1:14" ht="14.1" customHeight="1" x14ac:dyDescent="0.25">
      <c r="A10" s="142"/>
      <c r="B10" s="75" t="s">
        <v>85</v>
      </c>
      <c r="C10" s="144"/>
      <c r="D10" s="80">
        <v>5</v>
      </c>
      <c r="E10" s="75">
        <v>4.38</v>
      </c>
      <c r="F10" s="75">
        <v>12.7</v>
      </c>
      <c r="G10" s="80">
        <v>11.5</v>
      </c>
      <c r="H10" s="80">
        <v>0.7</v>
      </c>
      <c r="I10" s="80">
        <v>157</v>
      </c>
      <c r="J10" s="88">
        <f t="shared" ref="J10:J13" si="1">ABS(E10/100*F10)</f>
        <v>0.55625999999999998</v>
      </c>
      <c r="K10" s="88">
        <f t="shared" ref="K10:K13" si="2">ABS(E10/100*G10)</f>
        <v>0.50370000000000004</v>
      </c>
      <c r="L10" s="88">
        <f t="shared" ref="L10:L13" si="3">ABS(E10/100*H10)</f>
        <v>3.0659999999999996E-2</v>
      </c>
      <c r="M10" s="88">
        <f t="shared" ref="M10:M13" si="4">ABS(E10/100*I10)</f>
        <v>6.8765999999999998</v>
      </c>
      <c r="N10" s="75"/>
    </row>
    <row r="11" spans="1:14" ht="14.1" customHeight="1" x14ac:dyDescent="0.25">
      <c r="A11" s="142"/>
      <c r="B11" s="75" t="s">
        <v>60</v>
      </c>
      <c r="C11" s="144"/>
      <c r="D11" s="80">
        <v>5</v>
      </c>
      <c r="E11" s="80">
        <v>5</v>
      </c>
      <c r="F11" s="88">
        <v>0</v>
      </c>
      <c r="G11" s="88">
        <v>0</v>
      </c>
      <c r="H11" s="88">
        <v>99.8</v>
      </c>
      <c r="I11" s="82">
        <v>399</v>
      </c>
      <c r="J11" s="88">
        <f t="shared" si="1"/>
        <v>0</v>
      </c>
      <c r="K11" s="88">
        <f t="shared" si="2"/>
        <v>0</v>
      </c>
      <c r="L11" s="88">
        <f t="shared" si="3"/>
        <v>4.99</v>
      </c>
      <c r="M11" s="88">
        <f t="shared" si="4"/>
        <v>19.950000000000003</v>
      </c>
      <c r="N11" s="75"/>
    </row>
    <row r="12" spans="1:14" ht="14.1" customHeight="1" x14ac:dyDescent="0.25">
      <c r="A12" s="97"/>
      <c r="B12" s="80" t="s">
        <v>86</v>
      </c>
      <c r="C12" s="97"/>
      <c r="D12" s="80">
        <v>12</v>
      </c>
      <c r="E12" s="80">
        <v>12</v>
      </c>
      <c r="F12" s="80">
        <v>10.3</v>
      </c>
      <c r="G12" s="80">
        <v>1</v>
      </c>
      <c r="H12" s="80">
        <v>70.599999999999994</v>
      </c>
      <c r="I12" s="80">
        <v>333</v>
      </c>
      <c r="J12" s="88">
        <f t="shared" si="1"/>
        <v>1.236</v>
      </c>
      <c r="K12" s="88">
        <f t="shared" si="2"/>
        <v>0.12</v>
      </c>
      <c r="L12" s="88">
        <f t="shared" si="3"/>
        <v>8.4719999999999995</v>
      </c>
      <c r="M12" s="88">
        <f t="shared" si="4"/>
        <v>39.96</v>
      </c>
      <c r="N12" s="75"/>
    </row>
    <row r="13" spans="1:14" ht="14.1" customHeight="1" x14ac:dyDescent="0.25">
      <c r="A13" s="97"/>
      <c r="B13" s="80" t="s">
        <v>37</v>
      </c>
      <c r="C13" s="97"/>
      <c r="D13" s="80">
        <v>3</v>
      </c>
      <c r="E13" s="80">
        <v>3</v>
      </c>
      <c r="F13" s="88">
        <v>0.8</v>
      </c>
      <c r="G13" s="88">
        <v>72.5</v>
      </c>
      <c r="H13" s="88">
        <v>1.3</v>
      </c>
      <c r="I13" s="88">
        <v>661</v>
      </c>
      <c r="J13" s="88">
        <f t="shared" si="1"/>
        <v>2.4E-2</v>
      </c>
      <c r="K13" s="88">
        <f t="shared" si="2"/>
        <v>2.1749999999999998</v>
      </c>
      <c r="L13" s="88">
        <f t="shared" si="3"/>
        <v>3.9E-2</v>
      </c>
      <c r="M13" s="88">
        <f t="shared" si="4"/>
        <v>19.829999999999998</v>
      </c>
      <c r="N13" s="75"/>
    </row>
    <row r="14" spans="1:14" ht="14.1" customHeight="1" x14ac:dyDescent="0.25">
      <c r="A14" s="96">
        <v>16</v>
      </c>
      <c r="B14" s="10" t="s">
        <v>182</v>
      </c>
      <c r="C14" s="96">
        <v>100</v>
      </c>
      <c r="D14" s="79"/>
      <c r="E14" s="79"/>
      <c r="F14" s="79"/>
      <c r="G14" s="79"/>
      <c r="H14" s="79"/>
      <c r="I14" s="79"/>
      <c r="J14" s="71">
        <f>SUM(J15:J17)</f>
        <v>2.956</v>
      </c>
      <c r="K14" s="71">
        <f t="shared" ref="K14:M14" si="5">SUM(K15:K17)</f>
        <v>3.2</v>
      </c>
      <c r="L14" s="71">
        <f t="shared" si="5"/>
        <v>15.360000000000003</v>
      </c>
      <c r="M14" s="71">
        <f t="shared" si="5"/>
        <v>103.4</v>
      </c>
      <c r="N14" s="74">
        <v>0.8</v>
      </c>
    </row>
    <row r="15" spans="1:14" ht="14.1" customHeight="1" x14ac:dyDescent="0.25">
      <c r="A15" s="97"/>
      <c r="B15" s="5" t="s">
        <v>41</v>
      </c>
      <c r="C15" s="97"/>
      <c r="D15" s="80">
        <v>100</v>
      </c>
      <c r="E15" s="80">
        <v>100</v>
      </c>
      <c r="F15" s="82">
        <v>2.9</v>
      </c>
      <c r="G15" s="88">
        <v>3.2</v>
      </c>
      <c r="H15" s="82">
        <v>4.7</v>
      </c>
      <c r="I15" s="88">
        <v>60</v>
      </c>
      <c r="J15" s="88">
        <f t="shared" ref="J15:J17" si="6">ABS(E15/100*F15)</f>
        <v>2.9</v>
      </c>
      <c r="K15" s="88">
        <f t="shared" ref="K15:K17" si="7">ABS(E15/100*G15)</f>
        <v>3.2</v>
      </c>
      <c r="L15" s="88">
        <f t="shared" ref="L15:L17" si="8">ABS(E15/100*H15)</f>
        <v>4.7</v>
      </c>
      <c r="M15" s="88">
        <f t="shared" ref="M15:M17" si="9">ABS(E15/100*I15)</f>
        <v>60</v>
      </c>
      <c r="N15" s="75"/>
    </row>
    <row r="16" spans="1:14" ht="14.1" customHeight="1" x14ac:dyDescent="0.25">
      <c r="A16" s="97"/>
      <c r="B16" s="80" t="s">
        <v>60</v>
      </c>
      <c r="C16" s="97"/>
      <c r="D16" s="80">
        <v>5</v>
      </c>
      <c r="E16" s="80">
        <v>5</v>
      </c>
      <c r="F16" s="88">
        <v>0</v>
      </c>
      <c r="G16" s="88">
        <v>0</v>
      </c>
      <c r="H16" s="88">
        <v>99.8</v>
      </c>
      <c r="I16" s="88">
        <v>399</v>
      </c>
      <c r="J16" s="88">
        <f t="shared" si="6"/>
        <v>0</v>
      </c>
      <c r="K16" s="88">
        <f t="shared" si="7"/>
        <v>0</v>
      </c>
      <c r="L16" s="88">
        <f t="shared" si="8"/>
        <v>4.99</v>
      </c>
      <c r="M16" s="88">
        <f t="shared" si="9"/>
        <v>19.950000000000003</v>
      </c>
      <c r="N16" s="75"/>
    </row>
    <row r="17" spans="1:14" ht="14.1" customHeight="1" x14ac:dyDescent="0.25">
      <c r="A17" s="32"/>
      <c r="B17" s="80" t="s">
        <v>88</v>
      </c>
      <c r="C17" s="97"/>
      <c r="D17" s="80">
        <v>7</v>
      </c>
      <c r="E17" s="80">
        <v>7</v>
      </c>
      <c r="F17" s="594">
        <v>0.8</v>
      </c>
      <c r="G17" s="594">
        <v>0</v>
      </c>
      <c r="H17" s="594">
        <v>81</v>
      </c>
      <c r="I17" s="594">
        <v>335</v>
      </c>
      <c r="J17" s="88">
        <f t="shared" si="6"/>
        <v>5.6000000000000008E-2</v>
      </c>
      <c r="K17" s="88">
        <f t="shared" si="7"/>
        <v>0</v>
      </c>
      <c r="L17" s="88">
        <f t="shared" si="8"/>
        <v>5.6700000000000008</v>
      </c>
      <c r="M17" s="88">
        <f t="shared" si="9"/>
        <v>23.450000000000003</v>
      </c>
      <c r="N17" s="75"/>
    </row>
    <row r="18" spans="1:14" ht="21.75" customHeight="1" x14ac:dyDescent="0.25">
      <c r="A18" s="434">
        <v>96</v>
      </c>
      <c r="B18" s="433" t="s">
        <v>89</v>
      </c>
      <c r="C18" s="434">
        <v>200</v>
      </c>
      <c r="D18" s="435"/>
      <c r="E18" s="435"/>
      <c r="F18" s="435"/>
      <c r="G18" s="435"/>
      <c r="H18" s="435"/>
      <c r="I18" s="435"/>
      <c r="J18" s="429">
        <f>SUM(J19:J21)</f>
        <v>3.9660000000000002</v>
      </c>
      <c r="K18" s="429">
        <f t="shared" ref="K18:M18" si="10">SUM(K19:K21)</f>
        <v>4.1399999999999997</v>
      </c>
      <c r="L18" s="429">
        <f t="shared" si="10"/>
        <v>20.814</v>
      </c>
      <c r="M18" s="429">
        <f t="shared" si="10"/>
        <v>137.63</v>
      </c>
      <c r="N18" s="431">
        <v>0.9</v>
      </c>
    </row>
    <row r="19" spans="1:14" ht="14.1" customHeight="1" x14ac:dyDescent="0.25">
      <c r="A19" s="430"/>
      <c r="B19" s="432" t="s">
        <v>90</v>
      </c>
      <c r="C19" s="144"/>
      <c r="D19" s="436">
        <v>2</v>
      </c>
      <c r="E19" s="436">
        <v>2</v>
      </c>
      <c r="F19" s="436">
        <v>24.3</v>
      </c>
      <c r="G19" s="436">
        <v>15</v>
      </c>
      <c r="H19" s="436">
        <v>10.199999999999999</v>
      </c>
      <c r="I19" s="436">
        <v>289</v>
      </c>
      <c r="J19" s="438">
        <f t="shared" ref="J19:J21" si="11">ABS(E19/100*F19)</f>
        <v>0.48600000000000004</v>
      </c>
      <c r="K19" s="438">
        <f t="shared" ref="K19:K21" si="12">ABS(E19/100*G19)</f>
        <v>0.3</v>
      </c>
      <c r="L19" s="437">
        <f t="shared" ref="L19:L21" si="13">ABS(E19/100*H19)</f>
        <v>0.20399999999999999</v>
      </c>
      <c r="M19" s="438">
        <f t="shared" ref="M19:M21" si="14">ABS(E19/100*I19)</f>
        <v>5.78</v>
      </c>
      <c r="N19" s="432"/>
    </row>
    <row r="20" spans="1:14" ht="14.1" customHeight="1" x14ac:dyDescent="0.25">
      <c r="A20" s="430"/>
      <c r="B20" s="432" t="s">
        <v>60</v>
      </c>
      <c r="C20" s="144"/>
      <c r="D20" s="436">
        <v>15</v>
      </c>
      <c r="E20" s="436">
        <v>15</v>
      </c>
      <c r="F20" s="438">
        <v>0</v>
      </c>
      <c r="G20" s="438">
        <v>0</v>
      </c>
      <c r="H20" s="438">
        <v>99.8</v>
      </c>
      <c r="I20" s="438">
        <v>399</v>
      </c>
      <c r="J20" s="438">
        <f t="shared" si="11"/>
        <v>0</v>
      </c>
      <c r="K20" s="438">
        <f t="shared" si="12"/>
        <v>0</v>
      </c>
      <c r="L20" s="437">
        <f t="shared" si="13"/>
        <v>14.969999999999999</v>
      </c>
      <c r="M20" s="438">
        <f t="shared" si="14"/>
        <v>59.849999999999994</v>
      </c>
      <c r="N20" s="432"/>
    </row>
    <row r="21" spans="1:14" ht="14.1" customHeight="1" x14ac:dyDescent="0.25">
      <c r="A21" s="430"/>
      <c r="B21" s="432" t="s">
        <v>41</v>
      </c>
      <c r="C21" s="144"/>
      <c r="D21" s="436">
        <v>120</v>
      </c>
      <c r="E21" s="436">
        <v>120</v>
      </c>
      <c r="F21" s="8">
        <v>2.9</v>
      </c>
      <c r="G21" s="438">
        <v>3.2</v>
      </c>
      <c r="H21" s="437">
        <v>4.7</v>
      </c>
      <c r="I21" s="438">
        <v>60</v>
      </c>
      <c r="J21" s="438">
        <f t="shared" si="11"/>
        <v>3.48</v>
      </c>
      <c r="K21" s="438">
        <f t="shared" si="12"/>
        <v>3.84</v>
      </c>
      <c r="L21" s="437">
        <f t="shared" si="13"/>
        <v>5.64</v>
      </c>
      <c r="M21" s="438">
        <f t="shared" si="14"/>
        <v>72</v>
      </c>
      <c r="N21" s="432"/>
    </row>
    <row r="22" spans="1:14" ht="14.1" customHeight="1" x14ac:dyDescent="0.25">
      <c r="A22" s="72"/>
      <c r="B22" s="145" t="s">
        <v>91</v>
      </c>
      <c r="C22" s="96"/>
      <c r="D22" s="79"/>
      <c r="E22" s="79"/>
      <c r="F22" s="79"/>
      <c r="G22" s="79"/>
      <c r="H22" s="79"/>
      <c r="I22" s="79"/>
      <c r="J22" s="76">
        <f>SUM(J23:J24)</f>
        <v>3.16</v>
      </c>
      <c r="K22" s="76">
        <f t="shared" ref="K22:M22" si="15">SUM(K23:K24)</f>
        <v>8.2100000000000009</v>
      </c>
      <c r="L22" s="76">
        <f t="shared" si="15"/>
        <v>21.29</v>
      </c>
      <c r="M22" s="76">
        <f t="shared" si="15"/>
        <v>172.10000000000002</v>
      </c>
      <c r="N22" s="74"/>
    </row>
    <row r="23" spans="1:14" ht="14.1" customHeight="1" x14ac:dyDescent="0.25">
      <c r="A23" s="73"/>
      <c r="B23" s="146" t="s">
        <v>71</v>
      </c>
      <c r="C23" s="144">
        <v>30</v>
      </c>
      <c r="D23" s="80">
        <v>30</v>
      </c>
      <c r="E23" s="80">
        <v>40</v>
      </c>
      <c r="F23" s="88">
        <v>7.7</v>
      </c>
      <c r="G23" s="88">
        <v>2.4</v>
      </c>
      <c r="H23" s="88">
        <v>52.9</v>
      </c>
      <c r="I23" s="82">
        <v>265</v>
      </c>
      <c r="J23" s="88">
        <f t="shared" ref="J23:J24" si="16">ABS(E23/100*F23)</f>
        <v>3.08</v>
      </c>
      <c r="K23" s="88">
        <f t="shared" ref="K23:K24" si="17">ABS(E23/100*G23)</f>
        <v>0.96</v>
      </c>
      <c r="L23" s="88">
        <f t="shared" ref="L23:L24" si="18">ABS(E23/100*H23)</f>
        <v>21.16</v>
      </c>
      <c r="M23" s="88">
        <f t="shared" ref="M23:M24" si="19">ABS(E23/100*I23)</f>
        <v>106</v>
      </c>
      <c r="N23" s="75"/>
    </row>
    <row r="24" spans="1:14" ht="14.1" customHeight="1" x14ac:dyDescent="0.25">
      <c r="A24" s="32"/>
      <c r="B24" s="8" t="s">
        <v>83</v>
      </c>
      <c r="C24" s="147">
        <v>10</v>
      </c>
      <c r="D24" s="149">
        <v>10</v>
      </c>
      <c r="E24" s="149">
        <v>10</v>
      </c>
      <c r="F24" s="99">
        <v>0.8</v>
      </c>
      <c r="G24" s="99">
        <v>72.5</v>
      </c>
      <c r="H24" s="99">
        <v>1.3</v>
      </c>
      <c r="I24" s="8">
        <v>661</v>
      </c>
      <c r="J24" s="88">
        <f t="shared" si="16"/>
        <v>8.0000000000000016E-2</v>
      </c>
      <c r="K24" s="88">
        <f t="shared" si="17"/>
        <v>7.25</v>
      </c>
      <c r="L24" s="88">
        <f t="shared" si="18"/>
        <v>0.13</v>
      </c>
      <c r="M24" s="88">
        <f t="shared" si="19"/>
        <v>66.100000000000009</v>
      </c>
      <c r="N24" s="14"/>
    </row>
    <row r="25" spans="1:14" ht="14.1" customHeight="1" x14ac:dyDescent="0.25">
      <c r="A25" s="32"/>
      <c r="B25" s="148" t="s">
        <v>26</v>
      </c>
      <c r="C25" s="700"/>
      <c r="D25" s="701"/>
      <c r="E25" s="701"/>
      <c r="F25" s="701"/>
      <c r="G25" s="701"/>
      <c r="H25" s="701"/>
      <c r="I25" s="702"/>
      <c r="J25" s="120">
        <f>ABS(J22+J18+J14+J8)</f>
        <v>29.898260000000004</v>
      </c>
      <c r="K25" s="120">
        <f t="shared" ref="K25:M25" si="20">ABS(K22+K18+K14+K8)</f>
        <v>27.348700000000001</v>
      </c>
      <c r="L25" s="120">
        <f t="shared" si="20"/>
        <v>73.995660000000001</v>
      </c>
      <c r="M25" s="120">
        <f t="shared" si="20"/>
        <v>668.74659999999994</v>
      </c>
      <c r="N25" s="160"/>
    </row>
    <row r="26" spans="1:14" ht="14.1" customHeight="1" x14ac:dyDescent="0.25">
      <c r="A26" s="709" t="s">
        <v>30</v>
      </c>
      <c r="B26" s="710"/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1"/>
    </row>
    <row r="27" spans="1:14" ht="33.75" customHeight="1" x14ac:dyDescent="0.25">
      <c r="A27" s="513" t="s">
        <v>254</v>
      </c>
      <c r="B27" s="481" t="s">
        <v>255</v>
      </c>
      <c r="C27" s="514">
        <v>250</v>
      </c>
      <c r="D27" s="515"/>
      <c r="E27" s="515"/>
      <c r="F27" s="515"/>
      <c r="G27" s="515"/>
      <c r="H27" s="515"/>
      <c r="I27" s="515"/>
      <c r="J27" s="497">
        <f>SUM(J28:J34)</f>
        <v>3.1763799999999995</v>
      </c>
      <c r="K27" s="497">
        <f>SUM(K28:K34)</f>
        <v>7.1861000000000006</v>
      </c>
      <c r="L27" s="497">
        <f>SUM(L28:L34)</f>
        <v>12.116580000000001</v>
      </c>
      <c r="M27" s="497">
        <f>SUM(M28:M34)</f>
        <v>126.39579999999999</v>
      </c>
      <c r="N27" s="516">
        <v>24.8</v>
      </c>
    </row>
    <row r="28" spans="1:14" ht="14.1" customHeight="1" x14ac:dyDescent="0.25">
      <c r="A28" s="316"/>
      <c r="B28" s="328" t="s">
        <v>34</v>
      </c>
      <c r="C28" s="4"/>
      <c r="D28" s="328">
        <v>85</v>
      </c>
      <c r="E28" s="328">
        <v>64</v>
      </c>
      <c r="F28" s="328">
        <v>2</v>
      </c>
      <c r="G28" s="328">
        <v>0.4</v>
      </c>
      <c r="H28" s="328">
        <v>16.3</v>
      </c>
      <c r="I28" s="328">
        <v>77</v>
      </c>
      <c r="J28" s="328">
        <f t="shared" ref="J28:J34" si="21">ABS(E28/100*F28)</f>
        <v>1.28</v>
      </c>
      <c r="K28" s="328">
        <f t="shared" ref="K28:K34" si="22">ABS(E28/100*G28)</f>
        <v>0.25600000000000001</v>
      </c>
      <c r="L28" s="328">
        <f t="shared" ref="L28:L34" si="23">ABS(E28/100*H28)</f>
        <v>10.432</v>
      </c>
      <c r="M28" s="328">
        <f t="shared" ref="M28:M34" si="24">ABS(E28/100*I28)</f>
        <v>49.28</v>
      </c>
      <c r="N28" s="324"/>
    </row>
    <row r="29" spans="1:14" ht="14.1" customHeight="1" x14ac:dyDescent="0.25">
      <c r="A29" s="316"/>
      <c r="B29" s="328" t="s">
        <v>35</v>
      </c>
      <c r="C29" s="4"/>
      <c r="D29" s="328">
        <v>10</v>
      </c>
      <c r="E29" s="328">
        <v>8</v>
      </c>
      <c r="F29" s="328">
        <v>1.4</v>
      </c>
      <c r="G29" s="328">
        <v>0.2</v>
      </c>
      <c r="H29" s="328">
        <v>8.1999999999999993</v>
      </c>
      <c r="I29" s="328">
        <v>41</v>
      </c>
      <c r="J29" s="328">
        <f t="shared" si="21"/>
        <v>0.11199999999999999</v>
      </c>
      <c r="K29" s="328">
        <f t="shared" si="22"/>
        <v>1.6E-2</v>
      </c>
      <c r="L29" s="328">
        <f t="shared" si="23"/>
        <v>0.65599999999999992</v>
      </c>
      <c r="M29" s="328">
        <f t="shared" si="24"/>
        <v>3.2800000000000002</v>
      </c>
      <c r="N29" s="324"/>
    </row>
    <row r="30" spans="1:14" ht="14.1" customHeight="1" x14ac:dyDescent="0.25">
      <c r="A30" s="316"/>
      <c r="B30" s="328" t="s">
        <v>36</v>
      </c>
      <c r="C30" s="4"/>
      <c r="D30" s="328">
        <v>10</v>
      </c>
      <c r="E30" s="328">
        <v>8</v>
      </c>
      <c r="F30" s="328">
        <v>1.3</v>
      </c>
      <c r="G30" s="328">
        <v>0.1</v>
      </c>
      <c r="H30" s="328">
        <v>6.9</v>
      </c>
      <c r="I30" s="328">
        <v>35</v>
      </c>
      <c r="J30" s="328">
        <f t="shared" si="21"/>
        <v>0.10400000000000001</v>
      </c>
      <c r="K30" s="328">
        <f t="shared" si="22"/>
        <v>8.0000000000000002E-3</v>
      </c>
      <c r="L30" s="328">
        <f t="shared" si="23"/>
        <v>0.55200000000000005</v>
      </c>
      <c r="M30" s="328">
        <f t="shared" si="24"/>
        <v>2.8000000000000003</v>
      </c>
      <c r="N30" s="324"/>
    </row>
    <row r="31" spans="1:14" ht="14.1" customHeight="1" x14ac:dyDescent="0.25">
      <c r="A31" s="316"/>
      <c r="B31" s="328" t="s">
        <v>37</v>
      </c>
      <c r="C31" s="4"/>
      <c r="D31" s="328">
        <v>2</v>
      </c>
      <c r="E31" s="328">
        <v>2</v>
      </c>
      <c r="F31" s="328">
        <v>0.8</v>
      </c>
      <c r="G31" s="328">
        <v>72.5</v>
      </c>
      <c r="H31" s="328">
        <v>1.3</v>
      </c>
      <c r="I31" s="328">
        <v>661</v>
      </c>
      <c r="J31" s="328">
        <f t="shared" si="21"/>
        <v>1.6E-2</v>
      </c>
      <c r="K31" s="328">
        <f t="shared" si="22"/>
        <v>1.45</v>
      </c>
      <c r="L31" s="328">
        <f t="shared" si="23"/>
        <v>2.6000000000000002E-2</v>
      </c>
      <c r="M31" s="328">
        <f t="shared" si="24"/>
        <v>13.22</v>
      </c>
      <c r="N31" s="324"/>
    </row>
    <row r="32" spans="1:14" ht="14.1" customHeight="1" x14ac:dyDescent="0.25">
      <c r="A32" s="324"/>
      <c r="B32" s="328" t="s">
        <v>38</v>
      </c>
      <c r="C32" s="4"/>
      <c r="D32" s="328">
        <v>2</v>
      </c>
      <c r="E32" s="328">
        <v>2</v>
      </c>
      <c r="F32" s="328">
        <v>0</v>
      </c>
      <c r="G32" s="26">
        <v>99.9</v>
      </c>
      <c r="H32" s="328">
        <v>0</v>
      </c>
      <c r="I32" s="324">
        <v>899</v>
      </c>
      <c r="J32" s="328">
        <f t="shared" si="21"/>
        <v>0</v>
      </c>
      <c r="K32" s="328">
        <f t="shared" si="22"/>
        <v>1.9980000000000002</v>
      </c>
      <c r="L32" s="328">
        <f t="shared" si="23"/>
        <v>0</v>
      </c>
      <c r="M32" s="328">
        <f t="shared" si="24"/>
        <v>17.98</v>
      </c>
      <c r="N32" s="324"/>
    </row>
    <row r="33" spans="1:14" ht="14.1" customHeight="1" x14ac:dyDescent="0.25">
      <c r="A33" s="324"/>
      <c r="B33" s="328" t="s">
        <v>85</v>
      </c>
      <c r="C33" s="4"/>
      <c r="D33" s="328">
        <v>12.5</v>
      </c>
      <c r="E33" s="328">
        <v>10.94</v>
      </c>
      <c r="F33" s="480">
        <v>12.7</v>
      </c>
      <c r="G33" s="489">
        <v>11.5</v>
      </c>
      <c r="H33" s="489">
        <v>0.7</v>
      </c>
      <c r="I33" s="489">
        <v>157</v>
      </c>
      <c r="J33" s="495">
        <f t="shared" si="21"/>
        <v>1.3893799999999998</v>
      </c>
      <c r="K33" s="495">
        <f t="shared" si="22"/>
        <v>1.2581</v>
      </c>
      <c r="L33" s="495">
        <f t="shared" si="23"/>
        <v>7.6579999999999995E-2</v>
      </c>
      <c r="M33" s="495">
        <f t="shared" si="24"/>
        <v>17.175799999999999</v>
      </c>
      <c r="N33" s="324"/>
    </row>
    <row r="34" spans="1:14" ht="14.1" customHeight="1" x14ac:dyDescent="0.25">
      <c r="A34" s="36"/>
      <c r="B34" s="3" t="s">
        <v>72</v>
      </c>
      <c r="C34" s="4"/>
      <c r="D34" s="328">
        <v>11</v>
      </c>
      <c r="E34" s="328">
        <v>11</v>
      </c>
      <c r="F34" s="328">
        <v>2.5</v>
      </c>
      <c r="G34" s="328">
        <v>20</v>
      </c>
      <c r="H34" s="328">
        <v>3.4</v>
      </c>
      <c r="I34" s="328">
        <v>206</v>
      </c>
      <c r="J34" s="328">
        <f t="shared" si="21"/>
        <v>0.27500000000000002</v>
      </c>
      <c r="K34" s="328">
        <f t="shared" si="22"/>
        <v>2.2000000000000002</v>
      </c>
      <c r="L34" s="328">
        <f t="shared" si="23"/>
        <v>0.374</v>
      </c>
      <c r="M34" s="328">
        <f t="shared" si="24"/>
        <v>22.66</v>
      </c>
      <c r="N34" s="324"/>
    </row>
    <row r="35" spans="1:14" ht="14.1" customHeight="1" x14ac:dyDescent="0.25">
      <c r="A35" s="53">
        <v>68</v>
      </c>
      <c r="B35" s="11" t="s">
        <v>161</v>
      </c>
      <c r="C35" s="72">
        <v>210</v>
      </c>
      <c r="D35" s="74"/>
      <c r="E35" s="74"/>
      <c r="F35" s="79"/>
      <c r="G35" s="79"/>
      <c r="H35" s="79"/>
      <c r="I35" s="79"/>
      <c r="J35" s="76">
        <f>SUM(J36:J41)</f>
        <v>26.373999999999995</v>
      </c>
      <c r="K35" s="76">
        <f t="shared" ref="K35:M35" si="25">SUM(K36:K41)</f>
        <v>26.055999999999994</v>
      </c>
      <c r="L35" s="76">
        <f t="shared" si="25"/>
        <v>39.21</v>
      </c>
      <c r="M35" s="76">
        <f t="shared" si="25"/>
        <v>496.86</v>
      </c>
      <c r="N35" s="74">
        <v>1.6</v>
      </c>
    </row>
    <row r="36" spans="1:14" ht="14.1" customHeight="1" x14ac:dyDescent="0.25">
      <c r="A36" s="23"/>
      <c r="B36" s="80" t="s">
        <v>107</v>
      </c>
      <c r="C36" s="97"/>
      <c r="D36" s="80">
        <v>135</v>
      </c>
      <c r="E36" s="75">
        <v>123</v>
      </c>
      <c r="F36" s="18">
        <v>18.2</v>
      </c>
      <c r="G36" s="80">
        <v>18.399999999999999</v>
      </c>
      <c r="H36" s="75">
        <v>0</v>
      </c>
      <c r="I36" s="80">
        <v>238</v>
      </c>
      <c r="J36" s="88">
        <f t="shared" ref="J36:J41" si="26">ABS(E36/100*F36)</f>
        <v>22.385999999999999</v>
      </c>
      <c r="K36" s="88">
        <f t="shared" ref="K36:K41" si="27">ABS(E36/100*G36)</f>
        <v>22.631999999999998</v>
      </c>
      <c r="L36" s="88">
        <f t="shared" ref="L36:L41" si="28">ABS(E36/100*H36)</f>
        <v>0</v>
      </c>
      <c r="M36" s="88">
        <f t="shared" ref="M36:M41" si="29">ABS(E36/100*I36)</f>
        <v>292.74</v>
      </c>
      <c r="N36" s="75"/>
    </row>
    <row r="37" spans="1:14" ht="14.1" customHeight="1" x14ac:dyDescent="0.25">
      <c r="A37" s="23"/>
      <c r="B37" s="80" t="s">
        <v>108</v>
      </c>
      <c r="C37" s="97"/>
      <c r="D37" s="80">
        <v>50</v>
      </c>
      <c r="E37" s="75">
        <v>50</v>
      </c>
      <c r="F37" s="80">
        <v>7</v>
      </c>
      <c r="G37" s="80">
        <v>1</v>
      </c>
      <c r="H37" s="75">
        <v>74</v>
      </c>
      <c r="I37" s="75">
        <v>333</v>
      </c>
      <c r="J37" s="88">
        <f t="shared" si="26"/>
        <v>3.5</v>
      </c>
      <c r="K37" s="88">
        <f t="shared" si="27"/>
        <v>0.5</v>
      </c>
      <c r="L37" s="88">
        <f t="shared" si="28"/>
        <v>37</v>
      </c>
      <c r="M37" s="88">
        <f t="shared" si="29"/>
        <v>166.5</v>
      </c>
      <c r="N37" s="75"/>
    </row>
    <row r="38" spans="1:14" ht="14.1" customHeight="1" x14ac:dyDescent="0.25">
      <c r="A38" s="97"/>
      <c r="B38" s="80" t="s">
        <v>36</v>
      </c>
      <c r="C38" s="97"/>
      <c r="D38" s="80">
        <v>10</v>
      </c>
      <c r="E38" s="80">
        <v>8</v>
      </c>
      <c r="F38" s="88">
        <v>1.3</v>
      </c>
      <c r="G38" s="88">
        <v>0.1</v>
      </c>
      <c r="H38" s="88">
        <v>6.9</v>
      </c>
      <c r="I38" s="88">
        <v>35</v>
      </c>
      <c r="J38" s="88">
        <f t="shared" si="26"/>
        <v>0.10400000000000001</v>
      </c>
      <c r="K38" s="88">
        <f t="shared" si="27"/>
        <v>8.0000000000000002E-3</v>
      </c>
      <c r="L38" s="88">
        <f t="shared" si="28"/>
        <v>0.55200000000000005</v>
      </c>
      <c r="M38" s="88">
        <f t="shared" si="29"/>
        <v>2.8000000000000003</v>
      </c>
      <c r="N38" s="75"/>
    </row>
    <row r="39" spans="1:14" ht="14.1" customHeight="1" x14ac:dyDescent="0.25">
      <c r="A39" s="97"/>
      <c r="B39" s="5" t="s">
        <v>35</v>
      </c>
      <c r="C39" s="97"/>
      <c r="D39" s="80">
        <v>10</v>
      </c>
      <c r="E39" s="80">
        <v>8</v>
      </c>
      <c r="F39" s="88">
        <v>1.4</v>
      </c>
      <c r="G39" s="88">
        <v>0.2</v>
      </c>
      <c r="H39" s="88">
        <v>8.1999999999999993</v>
      </c>
      <c r="I39" s="88">
        <v>41</v>
      </c>
      <c r="J39" s="88">
        <f t="shared" si="26"/>
        <v>0.11199999999999999</v>
      </c>
      <c r="K39" s="88">
        <f t="shared" si="27"/>
        <v>1.6E-2</v>
      </c>
      <c r="L39" s="88">
        <f t="shared" si="28"/>
        <v>0.65599999999999992</v>
      </c>
      <c r="M39" s="88">
        <f t="shared" si="29"/>
        <v>3.2800000000000002</v>
      </c>
      <c r="N39" s="75"/>
    </row>
    <row r="40" spans="1:14" ht="14.1" customHeight="1" x14ac:dyDescent="0.25">
      <c r="A40" s="97"/>
      <c r="B40" s="5" t="s">
        <v>55</v>
      </c>
      <c r="C40" s="97"/>
      <c r="D40" s="80">
        <v>5</v>
      </c>
      <c r="E40" s="80">
        <v>5</v>
      </c>
      <c r="F40" s="5">
        <v>4.8</v>
      </c>
      <c r="G40" s="80">
        <v>0</v>
      </c>
      <c r="H40" s="80">
        <v>19</v>
      </c>
      <c r="I40" s="75">
        <v>102</v>
      </c>
      <c r="J40" s="88">
        <f t="shared" si="26"/>
        <v>0.24</v>
      </c>
      <c r="K40" s="88">
        <f t="shared" si="27"/>
        <v>0</v>
      </c>
      <c r="L40" s="88">
        <f t="shared" si="28"/>
        <v>0.95000000000000007</v>
      </c>
      <c r="M40" s="88">
        <f t="shared" si="29"/>
        <v>5.1000000000000005</v>
      </c>
      <c r="N40" s="75"/>
    </row>
    <row r="41" spans="1:14" ht="14.1" customHeight="1" x14ac:dyDescent="0.25">
      <c r="A41" s="97"/>
      <c r="B41" s="5" t="s">
        <v>37</v>
      </c>
      <c r="C41" s="97"/>
      <c r="D41" s="80">
        <v>4</v>
      </c>
      <c r="E41" s="80">
        <v>4</v>
      </c>
      <c r="F41" s="99">
        <v>0.8</v>
      </c>
      <c r="G41" s="99">
        <v>72.5</v>
      </c>
      <c r="H41" s="99">
        <v>1.3</v>
      </c>
      <c r="I41" s="8">
        <v>661</v>
      </c>
      <c r="J41" s="88">
        <f t="shared" si="26"/>
        <v>3.2000000000000001E-2</v>
      </c>
      <c r="K41" s="88">
        <f t="shared" si="27"/>
        <v>2.9</v>
      </c>
      <c r="L41" s="88">
        <f t="shared" si="28"/>
        <v>5.2000000000000005E-2</v>
      </c>
      <c r="M41" s="88">
        <f t="shared" si="29"/>
        <v>26.44</v>
      </c>
      <c r="N41" s="75"/>
    </row>
    <row r="42" spans="1:14" ht="27" customHeight="1" x14ac:dyDescent="0.25">
      <c r="A42" s="96">
        <v>4</v>
      </c>
      <c r="B42" s="11" t="s">
        <v>259</v>
      </c>
      <c r="C42" s="96">
        <v>45</v>
      </c>
      <c r="D42" s="79"/>
      <c r="E42" s="79"/>
      <c r="F42" s="79"/>
      <c r="G42" s="79"/>
      <c r="H42" s="79"/>
      <c r="I42" s="79"/>
      <c r="J42" s="76">
        <f>SUM(J43:J45)</f>
        <v>0.74199999999999999</v>
      </c>
      <c r="K42" s="76">
        <f t="shared" ref="K42:M42" si="30">SUM(K43:K45)</f>
        <v>2.0490000000000004</v>
      </c>
      <c r="L42" s="76">
        <f t="shared" si="30"/>
        <v>1.7059999999999997</v>
      </c>
      <c r="M42" s="76">
        <f t="shared" si="30"/>
        <v>29.31</v>
      </c>
      <c r="N42" s="74">
        <v>9.9</v>
      </c>
    </row>
    <row r="43" spans="1:14" ht="14.1" customHeight="1" x14ac:dyDescent="0.25">
      <c r="A43" s="97"/>
      <c r="B43" s="80" t="s">
        <v>109</v>
      </c>
      <c r="C43" s="97"/>
      <c r="D43" s="80">
        <v>50</v>
      </c>
      <c r="E43" s="80">
        <v>35</v>
      </c>
      <c r="F43" s="80">
        <v>1.8</v>
      </c>
      <c r="G43" s="80">
        <v>0.1</v>
      </c>
      <c r="H43" s="80">
        <v>3</v>
      </c>
      <c r="I43" s="80">
        <v>23</v>
      </c>
      <c r="J43" s="88">
        <f t="shared" ref="J43:J45" si="31">ABS(E43/100*F43)</f>
        <v>0.63</v>
      </c>
      <c r="K43" s="88">
        <f t="shared" ref="K43:K45" si="32">ABS(E43/100*G43)</f>
        <v>3.4999999999999996E-2</v>
      </c>
      <c r="L43" s="88">
        <f t="shared" ref="L43:L45" si="33">ABS(E43/100*H43)</f>
        <v>1.0499999999999998</v>
      </c>
      <c r="M43" s="88">
        <f t="shared" ref="M43:M45" si="34">ABS(E43/100*I43)</f>
        <v>8.0499999999999989</v>
      </c>
      <c r="N43" s="75"/>
    </row>
    <row r="44" spans="1:14" ht="14.1" customHeight="1" x14ac:dyDescent="0.25">
      <c r="A44" s="97"/>
      <c r="B44" s="80" t="s">
        <v>43</v>
      </c>
      <c r="C44" s="97"/>
      <c r="D44" s="80">
        <v>10</v>
      </c>
      <c r="E44" s="80">
        <v>8</v>
      </c>
      <c r="F44" s="88">
        <v>1.4</v>
      </c>
      <c r="G44" s="88">
        <v>0.2</v>
      </c>
      <c r="H44" s="88">
        <v>8.1999999999999993</v>
      </c>
      <c r="I44" s="88">
        <v>41</v>
      </c>
      <c r="J44" s="88">
        <f t="shared" si="31"/>
        <v>0.11199999999999999</v>
      </c>
      <c r="K44" s="88">
        <f t="shared" si="32"/>
        <v>1.6E-2</v>
      </c>
      <c r="L44" s="88">
        <f t="shared" si="33"/>
        <v>0.65599999999999992</v>
      </c>
      <c r="M44" s="88">
        <f t="shared" si="34"/>
        <v>3.2800000000000002</v>
      </c>
      <c r="N44" s="75"/>
    </row>
    <row r="45" spans="1:14" ht="14.1" customHeight="1" x14ac:dyDescent="0.25">
      <c r="A45" s="97"/>
      <c r="B45" s="80" t="s">
        <v>38</v>
      </c>
      <c r="C45" s="97"/>
      <c r="D45" s="80">
        <v>2</v>
      </c>
      <c r="E45" s="80">
        <v>2</v>
      </c>
      <c r="F45" s="88">
        <v>0</v>
      </c>
      <c r="G45" s="26">
        <v>99.9</v>
      </c>
      <c r="H45" s="88">
        <v>0</v>
      </c>
      <c r="I45" s="82">
        <v>899</v>
      </c>
      <c r="J45" s="88">
        <f t="shared" si="31"/>
        <v>0</v>
      </c>
      <c r="K45" s="88">
        <f t="shared" si="32"/>
        <v>1.9980000000000002</v>
      </c>
      <c r="L45" s="88">
        <f t="shared" si="33"/>
        <v>0</v>
      </c>
      <c r="M45" s="88">
        <f t="shared" si="34"/>
        <v>17.98</v>
      </c>
      <c r="N45" s="75"/>
    </row>
    <row r="46" spans="1:14" ht="14.1" customHeight="1" x14ac:dyDescent="0.25">
      <c r="A46" s="72">
        <v>99</v>
      </c>
      <c r="B46" s="19" t="s">
        <v>46</v>
      </c>
      <c r="C46" s="96">
        <v>180</v>
      </c>
      <c r="D46" s="79"/>
      <c r="E46" s="79"/>
      <c r="F46" s="79"/>
      <c r="G46" s="79"/>
      <c r="H46" s="79"/>
      <c r="I46" s="79"/>
      <c r="J46" s="76">
        <f>SUM(J47:J48)</f>
        <v>0.23399999999999999</v>
      </c>
      <c r="K46" s="76">
        <f t="shared" ref="K46" si="35">SUM(K47:K48)</f>
        <v>0</v>
      </c>
      <c r="L46" s="76">
        <f t="shared" ref="L46" si="36">SUM(L47:L48)</f>
        <v>23.933999999999997</v>
      </c>
      <c r="M46" s="76">
        <f t="shared" ref="M46" si="37">SUM(M47:M48)</f>
        <v>97.47</v>
      </c>
      <c r="N46" s="74">
        <v>0.85</v>
      </c>
    </row>
    <row r="47" spans="1:14" ht="14.1" customHeight="1" x14ac:dyDescent="0.25">
      <c r="A47" s="73"/>
      <c r="B47" s="18" t="s">
        <v>93</v>
      </c>
      <c r="C47" s="80"/>
      <c r="D47" s="80">
        <v>18</v>
      </c>
      <c r="E47" s="80">
        <v>18</v>
      </c>
      <c r="F47" s="88">
        <v>1.3</v>
      </c>
      <c r="G47" s="88">
        <v>0</v>
      </c>
      <c r="H47" s="88">
        <v>49.8</v>
      </c>
      <c r="I47" s="88">
        <v>209</v>
      </c>
      <c r="J47" s="88">
        <f t="shared" ref="J47:J48" si="38">ABS(E47/100*F47)</f>
        <v>0.23399999999999999</v>
      </c>
      <c r="K47" s="88">
        <f t="shared" ref="K47:K48" si="39">ABS(E47/100*G47)</f>
        <v>0</v>
      </c>
      <c r="L47" s="88">
        <f t="shared" ref="L47:L48" si="40">ABS(E47/100*H47)</f>
        <v>8.9639999999999986</v>
      </c>
      <c r="M47" s="88">
        <f t="shared" ref="M47:M48" si="41">ABS(E47/100*I47)</f>
        <v>37.619999999999997</v>
      </c>
      <c r="N47" s="75"/>
    </row>
    <row r="48" spans="1:14" ht="14.1" customHeight="1" x14ac:dyDescent="0.25">
      <c r="A48" s="73"/>
      <c r="B48" s="18" t="s">
        <v>60</v>
      </c>
      <c r="C48" s="80"/>
      <c r="D48" s="80">
        <v>15</v>
      </c>
      <c r="E48" s="80">
        <v>15</v>
      </c>
      <c r="F48" s="88">
        <v>0</v>
      </c>
      <c r="G48" s="88">
        <v>0</v>
      </c>
      <c r="H48" s="88">
        <v>99.8</v>
      </c>
      <c r="I48" s="88">
        <v>399</v>
      </c>
      <c r="J48" s="88">
        <f t="shared" si="38"/>
        <v>0</v>
      </c>
      <c r="K48" s="88">
        <f t="shared" si="39"/>
        <v>0</v>
      </c>
      <c r="L48" s="88">
        <f t="shared" si="40"/>
        <v>14.969999999999999</v>
      </c>
      <c r="M48" s="88">
        <f t="shared" si="41"/>
        <v>59.849999999999994</v>
      </c>
      <c r="N48" s="75"/>
    </row>
    <row r="49" spans="1:14" ht="14.1" customHeight="1" x14ac:dyDescent="0.25">
      <c r="A49" s="32"/>
      <c r="B49" s="8" t="s">
        <v>79</v>
      </c>
      <c r="C49" s="149">
        <v>0.5</v>
      </c>
      <c r="D49" s="149">
        <v>0.05</v>
      </c>
      <c r="E49" s="149">
        <v>0.05</v>
      </c>
      <c r="F49" s="99"/>
      <c r="G49" s="99"/>
      <c r="H49" s="99"/>
      <c r="I49" s="99"/>
      <c r="J49" s="99"/>
      <c r="K49" s="99"/>
      <c r="L49" s="99"/>
      <c r="M49" s="99"/>
      <c r="N49" s="14"/>
    </row>
    <row r="50" spans="1:14" ht="14.1" customHeight="1" x14ac:dyDescent="0.25">
      <c r="A50" s="158"/>
      <c r="B50" s="95" t="s">
        <v>49</v>
      </c>
      <c r="C50" s="153">
        <v>50</v>
      </c>
      <c r="D50" s="116">
        <v>50</v>
      </c>
      <c r="E50" s="116">
        <v>50</v>
      </c>
      <c r="F50" s="129">
        <v>7.9</v>
      </c>
      <c r="G50" s="109">
        <v>1</v>
      </c>
      <c r="H50" s="109">
        <v>48.3</v>
      </c>
      <c r="I50" s="94">
        <v>235</v>
      </c>
      <c r="J50" s="112">
        <f>ABS(E50/100*F50)</f>
        <v>3.95</v>
      </c>
      <c r="K50" s="112">
        <f>ABS(E50/100*G50)</f>
        <v>0.5</v>
      </c>
      <c r="L50" s="55">
        <f>ABS(E50/100*H50)</f>
        <v>24.15</v>
      </c>
      <c r="M50" s="55">
        <f>ABS(E50/100*I50)</f>
        <v>117.5</v>
      </c>
      <c r="N50" s="54"/>
    </row>
    <row r="51" spans="1:14" ht="14.1" customHeight="1" x14ac:dyDescent="0.25">
      <c r="A51" s="32"/>
      <c r="B51" s="148" t="s">
        <v>50</v>
      </c>
      <c r="C51" s="652"/>
      <c r="D51" s="653"/>
      <c r="E51" s="653"/>
      <c r="F51" s="653"/>
      <c r="G51" s="653"/>
      <c r="H51" s="653"/>
      <c r="I51" s="654"/>
      <c r="J51" s="159">
        <f>ABS(J50+J46+J42+J35+J27)</f>
        <v>34.476379999999999</v>
      </c>
      <c r="K51" s="159">
        <f>ABS(K50+K46+K42+K35+K27)</f>
        <v>35.791099999999993</v>
      </c>
      <c r="L51" s="159">
        <f>ABS(L50+L46+L42+L35+L27)</f>
        <v>101.11658</v>
      </c>
      <c r="M51" s="120">
        <f>ABS(M50+M46+M42+M35+M27)</f>
        <v>867.53579999999999</v>
      </c>
      <c r="N51" s="160"/>
    </row>
    <row r="52" spans="1:14" ht="14.1" customHeight="1" x14ac:dyDescent="0.25">
      <c r="A52" s="694" t="s">
        <v>51</v>
      </c>
      <c r="B52" s="695"/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6"/>
    </row>
    <row r="53" spans="1:14" ht="27.75" customHeight="1" x14ac:dyDescent="0.25">
      <c r="A53" s="96">
        <v>2</v>
      </c>
      <c r="B53" s="11" t="s">
        <v>196</v>
      </c>
      <c r="C53" s="96">
        <v>200</v>
      </c>
      <c r="D53" s="79"/>
      <c r="E53" s="74"/>
      <c r="F53" s="79"/>
      <c r="G53" s="79"/>
      <c r="H53" s="79"/>
      <c r="I53" s="79"/>
      <c r="J53" s="76">
        <f>SUM(J54:J60)</f>
        <v>6.4697599999999991</v>
      </c>
      <c r="K53" s="76">
        <f>SUM(K54:K60)</f>
        <v>9.0521999999999991</v>
      </c>
      <c r="L53" s="76">
        <f>SUM(L54:L60)</f>
        <v>21.994160000000001</v>
      </c>
      <c r="M53" s="76">
        <f>SUM(M54:M60)</f>
        <v>196.6216</v>
      </c>
      <c r="N53" s="74">
        <v>11.1</v>
      </c>
    </row>
    <row r="54" spans="1:14" ht="14.1" customHeight="1" x14ac:dyDescent="0.25">
      <c r="A54" s="97"/>
      <c r="B54" s="80" t="s">
        <v>34</v>
      </c>
      <c r="C54" s="80"/>
      <c r="D54" s="80">
        <v>130</v>
      </c>
      <c r="E54" s="75">
        <v>98</v>
      </c>
      <c r="F54" s="88">
        <v>2</v>
      </c>
      <c r="G54" s="88">
        <v>0.4</v>
      </c>
      <c r="H54" s="88">
        <v>16.3</v>
      </c>
      <c r="I54" s="88">
        <v>77</v>
      </c>
      <c r="J54" s="88">
        <f t="shared" ref="J54:J60" si="42">ABS(E54/100*F54)</f>
        <v>1.96</v>
      </c>
      <c r="K54" s="88">
        <f t="shared" ref="K54:K60" si="43">ABS(E54/100*G54)</f>
        <v>0.39200000000000002</v>
      </c>
      <c r="L54" s="88">
        <f t="shared" ref="L54:L60" si="44">ABS(E54/100*H54)</f>
        <v>15.974</v>
      </c>
      <c r="M54" s="88">
        <f t="shared" ref="M54:M60" si="45">ABS(E54/100*I54)</f>
        <v>75.459999999999994</v>
      </c>
      <c r="N54" s="75"/>
    </row>
    <row r="55" spans="1:14" ht="14.1" customHeight="1" x14ac:dyDescent="0.25">
      <c r="A55" s="97"/>
      <c r="B55" s="80" t="s">
        <v>36</v>
      </c>
      <c r="C55" s="80"/>
      <c r="D55" s="80">
        <v>40</v>
      </c>
      <c r="E55" s="75">
        <v>32</v>
      </c>
      <c r="F55" s="88">
        <v>1.3</v>
      </c>
      <c r="G55" s="88">
        <v>0.1</v>
      </c>
      <c r="H55" s="88">
        <v>6.9</v>
      </c>
      <c r="I55" s="88">
        <v>35</v>
      </c>
      <c r="J55" s="88">
        <f t="shared" si="42"/>
        <v>0.41600000000000004</v>
      </c>
      <c r="K55" s="88">
        <f t="shared" si="43"/>
        <v>3.2000000000000001E-2</v>
      </c>
      <c r="L55" s="88">
        <f t="shared" si="44"/>
        <v>2.2080000000000002</v>
      </c>
      <c r="M55" s="88">
        <f t="shared" si="45"/>
        <v>11.200000000000001</v>
      </c>
      <c r="N55" s="75"/>
    </row>
    <row r="56" spans="1:14" ht="14.1" customHeight="1" x14ac:dyDescent="0.25">
      <c r="A56" s="97"/>
      <c r="B56" s="80" t="s">
        <v>103</v>
      </c>
      <c r="C56" s="80"/>
      <c r="D56" s="80">
        <v>30</v>
      </c>
      <c r="E56" s="75">
        <v>30</v>
      </c>
      <c r="F56" s="88">
        <v>0.8</v>
      </c>
      <c r="G56" s="25">
        <v>0.1</v>
      </c>
      <c r="H56" s="25">
        <v>1.7</v>
      </c>
      <c r="I56" s="88">
        <v>13</v>
      </c>
      <c r="J56" s="88">
        <f t="shared" si="42"/>
        <v>0.24</v>
      </c>
      <c r="K56" s="88">
        <f t="shared" si="43"/>
        <v>0.03</v>
      </c>
      <c r="L56" s="88">
        <f t="shared" si="44"/>
        <v>0.51</v>
      </c>
      <c r="M56" s="88">
        <f t="shared" si="45"/>
        <v>3.9</v>
      </c>
      <c r="N56" s="75"/>
    </row>
    <row r="57" spans="1:14" ht="14.1" customHeight="1" x14ac:dyDescent="0.25">
      <c r="A57" s="97"/>
      <c r="B57" s="88" t="s">
        <v>81</v>
      </c>
      <c r="C57" s="80"/>
      <c r="D57" s="80">
        <v>30</v>
      </c>
      <c r="E57" s="75">
        <v>27</v>
      </c>
      <c r="F57" s="88">
        <v>3.1</v>
      </c>
      <c r="G57" s="82">
        <v>0.2</v>
      </c>
      <c r="H57" s="82">
        <v>6.5</v>
      </c>
      <c r="I57" s="82">
        <v>40</v>
      </c>
      <c r="J57" s="88">
        <f t="shared" si="42"/>
        <v>0.83700000000000008</v>
      </c>
      <c r="K57" s="88">
        <f t="shared" si="43"/>
        <v>5.4000000000000006E-2</v>
      </c>
      <c r="L57" s="88">
        <f t="shared" si="44"/>
        <v>1.7550000000000001</v>
      </c>
      <c r="M57" s="88">
        <f t="shared" si="45"/>
        <v>10.8</v>
      </c>
      <c r="N57" s="75"/>
    </row>
    <row r="58" spans="1:14" ht="14.1" customHeight="1" x14ac:dyDescent="0.25">
      <c r="A58" s="97"/>
      <c r="B58" s="80" t="s">
        <v>43</v>
      </c>
      <c r="C58" s="97"/>
      <c r="D58" s="80">
        <v>20</v>
      </c>
      <c r="E58" s="75">
        <v>17</v>
      </c>
      <c r="F58" s="88">
        <v>1.4</v>
      </c>
      <c r="G58" s="88">
        <v>0.2</v>
      </c>
      <c r="H58" s="88">
        <v>8.1999999999999993</v>
      </c>
      <c r="I58" s="88">
        <v>41</v>
      </c>
      <c r="J58" s="88">
        <f t="shared" si="42"/>
        <v>0.23799999999999999</v>
      </c>
      <c r="K58" s="88">
        <f t="shared" si="43"/>
        <v>3.4000000000000002E-2</v>
      </c>
      <c r="L58" s="88">
        <f t="shared" si="44"/>
        <v>1.3939999999999999</v>
      </c>
      <c r="M58" s="88">
        <f t="shared" si="45"/>
        <v>6.9700000000000006</v>
      </c>
      <c r="N58" s="75"/>
    </row>
    <row r="59" spans="1:14" ht="14.1" customHeight="1" x14ac:dyDescent="0.25">
      <c r="A59" s="487"/>
      <c r="B59" s="489" t="s">
        <v>85</v>
      </c>
      <c r="C59" s="487"/>
      <c r="D59" s="489">
        <v>25</v>
      </c>
      <c r="E59" s="480">
        <v>21.88</v>
      </c>
      <c r="F59" s="480">
        <v>12.7</v>
      </c>
      <c r="G59" s="489">
        <v>11.5</v>
      </c>
      <c r="H59" s="489">
        <v>0.7</v>
      </c>
      <c r="I59" s="489">
        <v>157</v>
      </c>
      <c r="J59" s="495">
        <f t="shared" si="42"/>
        <v>2.7787599999999997</v>
      </c>
      <c r="K59" s="495">
        <f t="shared" si="43"/>
        <v>2.5162</v>
      </c>
      <c r="L59" s="495">
        <f t="shared" si="44"/>
        <v>0.15315999999999999</v>
      </c>
      <c r="M59" s="495">
        <f t="shared" si="45"/>
        <v>34.351599999999998</v>
      </c>
      <c r="N59" s="480"/>
    </row>
    <row r="60" spans="1:14" ht="14.1" customHeight="1" x14ac:dyDescent="0.25">
      <c r="A60" s="80"/>
      <c r="B60" s="80" t="s">
        <v>38</v>
      </c>
      <c r="C60" s="97"/>
      <c r="D60" s="80">
        <v>6</v>
      </c>
      <c r="E60" s="75">
        <v>6</v>
      </c>
      <c r="F60" s="88">
        <v>0</v>
      </c>
      <c r="G60" s="615">
        <v>99.9</v>
      </c>
      <c r="H60" s="88">
        <v>0</v>
      </c>
      <c r="I60" s="82">
        <v>899</v>
      </c>
      <c r="J60" s="88">
        <f t="shared" si="42"/>
        <v>0</v>
      </c>
      <c r="K60" s="88">
        <f t="shared" si="43"/>
        <v>5.9939999999999998</v>
      </c>
      <c r="L60" s="88">
        <f t="shared" si="44"/>
        <v>0</v>
      </c>
      <c r="M60" s="88">
        <f t="shared" si="45"/>
        <v>53.94</v>
      </c>
      <c r="N60" s="75"/>
    </row>
    <row r="61" spans="1:14" ht="14.1" customHeight="1" x14ac:dyDescent="0.25">
      <c r="A61" s="620">
        <v>95</v>
      </c>
      <c r="B61" s="6" t="s">
        <v>286</v>
      </c>
      <c r="C61" s="1">
        <v>200</v>
      </c>
      <c r="D61" s="625">
        <v>200</v>
      </c>
      <c r="E61" s="625">
        <v>200</v>
      </c>
      <c r="F61" s="625">
        <v>0.5</v>
      </c>
      <c r="G61" s="625">
        <v>0.1</v>
      </c>
      <c r="H61" s="625">
        <v>10.1</v>
      </c>
      <c r="I61" s="625">
        <v>46</v>
      </c>
      <c r="J61" s="623">
        <v>0.5</v>
      </c>
      <c r="K61" s="623">
        <v>0.1</v>
      </c>
      <c r="L61" s="623">
        <v>10.1</v>
      </c>
      <c r="M61" s="623">
        <v>46</v>
      </c>
      <c r="N61" s="624">
        <v>24</v>
      </c>
    </row>
    <row r="62" spans="1:14" ht="14.1" customHeight="1" x14ac:dyDescent="0.25">
      <c r="A62" s="22"/>
      <c r="B62" s="112" t="s">
        <v>56</v>
      </c>
      <c r="C62" s="132">
        <v>30</v>
      </c>
      <c r="D62" s="99">
        <v>30</v>
      </c>
      <c r="E62" s="99">
        <v>30</v>
      </c>
      <c r="F62" s="105">
        <v>7.7</v>
      </c>
      <c r="G62" s="82">
        <v>3</v>
      </c>
      <c r="H62" s="82">
        <v>50.1</v>
      </c>
      <c r="I62" s="82">
        <v>259</v>
      </c>
      <c r="J62" s="112">
        <f>ABS(E62/100*F62)</f>
        <v>2.31</v>
      </c>
      <c r="K62" s="112">
        <f>ABS(E62/100*G62)</f>
        <v>0.89999999999999991</v>
      </c>
      <c r="L62" s="55">
        <f>ABS(E62/100*H62)</f>
        <v>15.03</v>
      </c>
      <c r="M62" s="55">
        <f>ABS(E62/100*I62)</f>
        <v>77.7</v>
      </c>
      <c r="N62" s="94"/>
    </row>
    <row r="63" spans="1:14" ht="24.75" customHeight="1" x14ac:dyDescent="0.25">
      <c r="A63" s="32"/>
      <c r="B63" s="157" t="s">
        <v>61</v>
      </c>
      <c r="C63" s="652"/>
      <c r="D63" s="653"/>
      <c r="E63" s="653"/>
      <c r="F63" s="653"/>
      <c r="G63" s="653"/>
      <c r="H63" s="653"/>
      <c r="I63" s="654"/>
      <c r="J63" s="148">
        <f>ABS(J62+J61+J53)</f>
        <v>9.2797599999999996</v>
      </c>
      <c r="K63" s="148">
        <f>ABS(K62+K61+K53)</f>
        <v>10.052199999999999</v>
      </c>
      <c r="L63" s="148">
        <f>ABS(L62+L61+L53)</f>
        <v>47.124160000000003</v>
      </c>
      <c r="M63" s="148">
        <f>ABS(M62+M61+M53)</f>
        <v>320.32159999999999</v>
      </c>
      <c r="N63" s="160"/>
    </row>
    <row r="64" spans="1:14" ht="14.1" customHeight="1" x14ac:dyDescent="0.25">
      <c r="A64" s="690" t="s">
        <v>62</v>
      </c>
      <c r="B64" s="691"/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2"/>
    </row>
    <row r="65" spans="1:14" ht="14.1" customHeight="1" x14ac:dyDescent="0.25">
      <c r="A65" s="54">
        <v>105</v>
      </c>
      <c r="B65" s="112" t="s">
        <v>63</v>
      </c>
      <c r="C65" s="158">
        <v>180</v>
      </c>
      <c r="D65" s="139">
        <v>180</v>
      </c>
      <c r="E65" s="139">
        <v>180</v>
      </c>
      <c r="F65" s="116">
        <v>2.9</v>
      </c>
      <c r="G65" s="139">
        <v>2.5</v>
      </c>
      <c r="H65" s="139">
        <v>4</v>
      </c>
      <c r="I65" s="139">
        <v>53</v>
      </c>
      <c r="J65" s="55">
        <f t="shared" ref="J65:J66" si="46">ABS(E65/100*F65)</f>
        <v>5.22</v>
      </c>
      <c r="K65" s="55">
        <f t="shared" ref="K65:K66" si="47">ABS(E65/100*G65)</f>
        <v>4.5</v>
      </c>
      <c r="L65" s="55">
        <f t="shared" ref="L65:L66" si="48">ABS(E65/100*H65)</f>
        <v>7.2</v>
      </c>
      <c r="M65" s="55">
        <f t="shared" ref="M65:M66" si="49">ABS(E65/100*I65)</f>
        <v>95.4</v>
      </c>
      <c r="N65" s="139">
        <v>1.4</v>
      </c>
    </row>
    <row r="66" spans="1:14" ht="14.1" customHeight="1" x14ac:dyDescent="0.25">
      <c r="A66" s="249"/>
      <c r="B66" s="239" t="s">
        <v>56</v>
      </c>
      <c r="C66" s="238">
        <v>20</v>
      </c>
      <c r="D66" s="226">
        <v>20</v>
      </c>
      <c r="E66" s="226">
        <v>20</v>
      </c>
      <c r="F66" s="228">
        <v>7.7</v>
      </c>
      <c r="G66" s="75">
        <v>3</v>
      </c>
      <c r="H66" s="75">
        <v>50.1</v>
      </c>
      <c r="I66" s="75">
        <v>259</v>
      </c>
      <c r="J66" s="603">
        <f t="shared" si="46"/>
        <v>1.54</v>
      </c>
      <c r="K66" s="603">
        <f t="shared" si="47"/>
        <v>0.60000000000000009</v>
      </c>
      <c r="L66" s="603">
        <f t="shared" si="48"/>
        <v>10.020000000000001</v>
      </c>
      <c r="M66" s="603">
        <f t="shared" si="49"/>
        <v>51.800000000000004</v>
      </c>
      <c r="N66" s="226"/>
    </row>
    <row r="67" spans="1:14" ht="14.1" customHeight="1" x14ac:dyDescent="0.25">
      <c r="A67" s="250" t="s">
        <v>215</v>
      </c>
      <c r="B67" s="239" t="s">
        <v>155</v>
      </c>
      <c r="C67" s="235">
        <v>110</v>
      </c>
      <c r="D67" s="228"/>
      <c r="E67" s="228"/>
      <c r="F67" s="228"/>
      <c r="G67" s="226"/>
      <c r="H67" s="228"/>
      <c r="I67" s="228"/>
      <c r="J67" s="239">
        <f>SUM(J68:J69)</f>
        <v>0.44000000000000006</v>
      </c>
      <c r="K67" s="239">
        <f t="shared" ref="K67:M67" si="50">SUM(K68:K69)</f>
        <v>0.44000000000000006</v>
      </c>
      <c r="L67" s="239">
        <f t="shared" si="50"/>
        <v>12.776000000000002</v>
      </c>
      <c r="M67" s="239">
        <f t="shared" si="50"/>
        <v>59.680000000000007</v>
      </c>
      <c r="N67" s="226">
        <v>3.75</v>
      </c>
    </row>
    <row r="68" spans="1:14" ht="14.1" customHeight="1" x14ac:dyDescent="0.25">
      <c r="A68" s="26"/>
      <c r="B68" s="240" t="s">
        <v>202</v>
      </c>
      <c r="C68" s="236"/>
      <c r="D68" s="229">
        <v>124</v>
      </c>
      <c r="E68" s="229">
        <v>110</v>
      </c>
      <c r="F68" s="229">
        <v>0.4</v>
      </c>
      <c r="G68" s="227">
        <v>0.4</v>
      </c>
      <c r="H68" s="229">
        <v>9.8000000000000007</v>
      </c>
      <c r="I68" s="229">
        <v>47</v>
      </c>
      <c r="J68" s="240">
        <f t="shared" ref="J68:J69" si="51">ABS(E68/100*F68)</f>
        <v>0.44000000000000006</v>
      </c>
      <c r="K68" s="240">
        <f t="shared" ref="K68:K69" si="52">ABS(E68/100*G68)</f>
        <v>0.44000000000000006</v>
      </c>
      <c r="L68" s="240">
        <f t="shared" ref="L68:L69" si="53">ABS(E68/100*H68)</f>
        <v>10.780000000000001</v>
      </c>
      <c r="M68" s="240">
        <f t="shared" ref="M68:M69" si="54">ABS(E68/100*I68)</f>
        <v>51.7</v>
      </c>
      <c r="N68" s="227"/>
    </row>
    <row r="69" spans="1:14" ht="14.1" customHeight="1" x14ac:dyDescent="0.25">
      <c r="A69" s="35"/>
      <c r="B69" s="233" t="s">
        <v>60</v>
      </c>
      <c r="C69" s="248"/>
      <c r="D69" s="245">
        <v>2</v>
      </c>
      <c r="E69" s="245">
        <v>2</v>
      </c>
      <c r="F69" s="8">
        <v>0</v>
      </c>
      <c r="G69" s="234">
        <v>0</v>
      </c>
      <c r="H69" s="233">
        <v>99.8</v>
      </c>
      <c r="I69" s="233">
        <v>399</v>
      </c>
      <c r="J69" s="233">
        <f t="shared" si="51"/>
        <v>0</v>
      </c>
      <c r="K69" s="233">
        <f t="shared" si="52"/>
        <v>0</v>
      </c>
      <c r="L69" s="233">
        <f t="shared" si="53"/>
        <v>1.996</v>
      </c>
      <c r="M69" s="8">
        <f t="shared" si="54"/>
        <v>7.98</v>
      </c>
      <c r="N69" s="14"/>
    </row>
    <row r="70" spans="1:14" ht="14.1" customHeight="1" x14ac:dyDescent="0.25">
      <c r="A70" s="14"/>
      <c r="B70" s="174" t="s">
        <v>65</v>
      </c>
      <c r="C70" s="706"/>
      <c r="D70" s="707"/>
      <c r="E70" s="707"/>
      <c r="F70" s="707"/>
      <c r="G70" s="707"/>
      <c r="H70" s="707"/>
      <c r="I70" s="708"/>
      <c r="J70" s="148">
        <f>SUM(J65+J66+J67)</f>
        <v>7.2</v>
      </c>
      <c r="K70" s="148">
        <f t="shared" ref="K70:M70" si="55">SUM(K65+K66+K67)</f>
        <v>5.54</v>
      </c>
      <c r="L70" s="148">
        <f t="shared" si="55"/>
        <v>29.996000000000002</v>
      </c>
      <c r="M70" s="148">
        <f t="shared" si="55"/>
        <v>206.88000000000002</v>
      </c>
      <c r="N70" s="246"/>
    </row>
    <row r="71" spans="1:14" ht="14.1" customHeight="1" x14ac:dyDescent="0.25">
      <c r="A71" s="117"/>
      <c r="B71" s="275" t="s">
        <v>181</v>
      </c>
      <c r="C71" s="241">
        <v>6</v>
      </c>
      <c r="D71" s="244">
        <v>6</v>
      </c>
      <c r="E71" s="244">
        <v>6</v>
      </c>
      <c r="F71" s="231"/>
      <c r="G71" s="231"/>
      <c r="H71" s="231"/>
      <c r="I71" s="232"/>
      <c r="J71" s="120"/>
      <c r="K71" s="120"/>
      <c r="L71" s="120"/>
      <c r="M71" s="120"/>
      <c r="N71" s="243"/>
    </row>
    <row r="72" spans="1:14" ht="14.1" customHeight="1" x14ac:dyDescent="0.25">
      <c r="A72" s="139"/>
      <c r="B72" s="159" t="s">
        <v>66</v>
      </c>
      <c r="C72" s="652"/>
      <c r="D72" s="653"/>
      <c r="E72" s="653"/>
      <c r="F72" s="653"/>
      <c r="G72" s="653"/>
      <c r="H72" s="653"/>
      <c r="I72" s="654"/>
      <c r="J72" s="120">
        <f>ABS(J70+J63+J51+J25)</f>
        <v>80.854399999999998</v>
      </c>
      <c r="K72" s="120">
        <f>ABS(K70+K63+K51+K25)</f>
        <v>78.731999999999999</v>
      </c>
      <c r="L72" s="120">
        <f>ABS(L70+L63+L51+L25)</f>
        <v>252.23239999999998</v>
      </c>
      <c r="M72" s="120">
        <f>ABS(M70+M63+M51+M25)</f>
        <v>2063.4839999999999</v>
      </c>
      <c r="N72" s="160"/>
    </row>
    <row r="73" spans="1:14" ht="14.1" customHeight="1" x14ac:dyDescent="0.2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</row>
    <row r="74" spans="1:14" ht="14.1" customHeight="1" x14ac:dyDescent="0.2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</sheetData>
  <mergeCells count="22">
    <mergeCell ref="A4:N4"/>
    <mergeCell ref="F5:H5"/>
    <mergeCell ref="J5:L5"/>
    <mergeCell ref="A3:C3"/>
    <mergeCell ref="D3:H3"/>
    <mergeCell ref="I3:K3"/>
    <mergeCell ref="L3:N3"/>
    <mergeCell ref="C72:I72"/>
    <mergeCell ref="A64:N64"/>
    <mergeCell ref="C63:I63"/>
    <mergeCell ref="A6:E6"/>
    <mergeCell ref="A7:N7"/>
    <mergeCell ref="C70:I70"/>
    <mergeCell ref="A52:N52"/>
    <mergeCell ref="C51:I51"/>
    <mergeCell ref="A26:N26"/>
    <mergeCell ref="C25:I25"/>
    <mergeCell ref="A1:N1"/>
    <mergeCell ref="A2:C2"/>
    <mergeCell ref="D2:H2"/>
    <mergeCell ref="I2:K2"/>
    <mergeCell ref="L2:N2"/>
  </mergeCells>
  <pageMargins left="0.25" right="0.25" top="0.54166666666666663" bottom="0.29166666666666669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Layout" topLeftCell="A44" zoomScale="87" zoomScalePageLayoutView="87" workbookViewId="0">
      <selection activeCell="J63" sqref="J63"/>
    </sheetView>
  </sheetViews>
  <sheetFormatPr defaultRowHeight="14.1" customHeight="1" x14ac:dyDescent="0.25"/>
  <cols>
    <col min="1" max="1" width="4.7109375" style="89" customWidth="1"/>
    <col min="2" max="2" width="24.85546875" style="89" customWidth="1"/>
    <col min="3" max="3" width="7" style="89" customWidth="1"/>
    <col min="4" max="5" width="7.5703125" style="89" customWidth="1"/>
    <col min="6" max="6" width="8.5703125" style="89" customWidth="1"/>
    <col min="7" max="7" width="7.85546875" style="89" customWidth="1"/>
    <col min="8" max="8" width="8.42578125" style="89" customWidth="1"/>
    <col min="9" max="9" width="12.85546875" style="89" customWidth="1"/>
    <col min="10" max="10" width="8.7109375" style="89" customWidth="1"/>
    <col min="11" max="11" width="8.85546875" style="89" customWidth="1"/>
    <col min="12" max="12" width="9.7109375" style="89" customWidth="1"/>
    <col min="13" max="13" width="9.5703125" style="89" customWidth="1"/>
    <col min="14" max="14" width="12" style="89" customWidth="1"/>
    <col min="15" max="16384" width="9.140625" style="89"/>
  </cols>
  <sheetData>
    <row r="1" spans="1:14" ht="13.5" hidden="1" customHeight="1" x14ac:dyDescent="0.3">
      <c r="A1" s="658"/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</row>
    <row r="2" spans="1:14" ht="14.1" customHeight="1" x14ac:dyDescent="0.25">
      <c r="A2" s="647" t="s">
        <v>0</v>
      </c>
      <c r="B2" s="647"/>
      <c r="C2" s="647"/>
      <c r="D2" s="648" t="s">
        <v>1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</row>
    <row r="3" spans="1:14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</row>
    <row r="4" spans="1:14" ht="14.1" customHeight="1" x14ac:dyDescent="0.25">
      <c r="A4" s="666" t="s">
        <v>114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</row>
    <row r="5" spans="1:14" ht="43.5" customHeight="1" x14ac:dyDescent="0.25">
      <c r="A5" s="91" t="s">
        <v>10</v>
      </c>
      <c r="B5" s="91" t="s">
        <v>9</v>
      </c>
      <c r="C5" s="91" t="s">
        <v>28</v>
      </c>
      <c r="D5" s="91" t="s">
        <v>27</v>
      </c>
      <c r="E5" s="91" t="s">
        <v>29</v>
      </c>
      <c r="F5" s="649" t="s">
        <v>184</v>
      </c>
      <c r="G5" s="650"/>
      <c r="H5" s="651"/>
      <c r="I5" s="91" t="s">
        <v>39</v>
      </c>
      <c r="J5" s="667" t="s">
        <v>11</v>
      </c>
      <c r="K5" s="667"/>
      <c r="L5" s="667"/>
      <c r="M5" s="92" t="s">
        <v>45</v>
      </c>
      <c r="N5" s="93" t="s">
        <v>183</v>
      </c>
    </row>
    <row r="6" spans="1:14" ht="14.1" customHeight="1" x14ac:dyDescent="0.25">
      <c r="A6" s="668"/>
      <c r="B6" s="668"/>
      <c r="C6" s="668"/>
      <c r="D6" s="668"/>
      <c r="E6" s="668"/>
      <c r="F6" s="55" t="s">
        <v>12</v>
      </c>
      <c r="G6" s="55" t="s">
        <v>13</v>
      </c>
      <c r="H6" s="55" t="s">
        <v>14</v>
      </c>
      <c r="I6" s="55"/>
      <c r="J6" s="55" t="s">
        <v>12</v>
      </c>
      <c r="K6" s="55" t="s">
        <v>13</v>
      </c>
      <c r="L6" s="55" t="s">
        <v>14</v>
      </c>
      <c r="M6" s="129"/>
      <c r="N6" s="55" t="s">
        <v>23</v>
      </c>
    </row>
    <row r="7" spans="1:14" ht="14.1" customHeight="1" x14ac:dyDescent="0.25">
      <c r="A7" s="676" t="s">
        <v>15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6"/>
    </row>
    <row r="8" spans="1:14" ht="28.5" customHeight="1" x14ac:dyDescent="0.25">
      <c r="A8" s="140">
        <v>57</v>
      </c>
      <c r="B8" s="104" t="s">
        <v>203</v>
      </c>
      <c r="C8" s="72">
        <v>200</v>
      </c>
      <c r="D8" s="74"/>
      <c r="E8" s="74"/>
      <c r="F8" s="74"/>
      <c r="G8" s="74"/>
      <c r="H8" s="74"/>
      <c r="I8" s="74"/>
      <c r="J8" s="71">
        <f>SUM(J9:J12)</f>
        <v>4.5720000000000001</v>
      </c>
      <c r="K8" s="71">
        <f t="shared" ref="K8:M8" si="0">SUM(K9:K12)</f>
        <v>3.6399999999999997</v>
      </c>
      <c r="L8" s="71">
        <f t="shared" si="0"/>
        <v>59.261999999999993</v>
      </c>
      <c r="M8" s="71">
        <f t="shared" si="0"/>
        <v>294.54000000000002</v>
      </c>
      <c r="N8" s="74">
        <v>2.1</v>
      </c>
    </row>
    <row r="9" spans="1:14" ht="14.1" customHeight="1" x14ac:dyDescent="0.25">
      <c r="A9" s="142"/>
      <c r="B9" s="143" t="s">
        <v>108</v>
      </c>
      <c r="C9" s="73"/>
      <c r="D9" s="75">
        <v>60</v>
      </c>
      <c r="E9" s="75">
        <v>60</v>
      </c>
      <c r="F9" s="75">
        <v>7</v>
      </c>
      <c r="G9" s="75">
        <v>1</v>
      </c>
      <c r="H9" s="75">
        <v>74</v>
      </c>
      <c r="I9" s="75">
        <v>333</v>
      </c>
      <c r="J9" s="88">
        <f>ABS(E9/100*F9)</f>
        <v>4.2</v>
      </c>
      <c r="K9" s="88">
        <f>ABS(E9/100*G9)</f>
        <v>0.6</v>
      </c>
      <c r="L9" s="88">
        <f>ABS(E9/100*H9)</f>
        <v>44.4</v>
      </c>
      <c r="M9" s="88">
        <f>ABS(E9/100*I9)</f>
        <v>199.79999999999998</v>
      </c>
      <c r="N9" s="75"/>
    </row>
    <row r="10" spans="1:14" ht="14.1" customHeight="1" x14ac:dyDescent="0.25">
      <c r="A10" s="142"/>
      <c r="B10" s="143" t="s">
        <v>111</v>
      </c>
      <c r="C10" s="73"/>
      <c r="D10" s="75">
        <v>10</v>
      </c>
      <c r="E10" s="75">
        <v>10</v>
      </c>
      <c r="F10" s="75">
        <v>3.4</v>
      </c>
      <c r="G10" s="75">
        <v>1.4</v>
      </c>
      <c r="H10" s="75">
        <v>48.3</v>
      </c>
      <c r="I10" s="75">
        <v>284</v>
      </c>
      <c r="J10" s="88">
        <f t="shared" ref="J10:J12" si="1">ABS(E10/100*F10)</f>
        <v>0.34</v>
      </c>
      <c r="K10" s="88">
        <f t="shared" ref="K10:K12" si="2">ABS(E10/100*G10)</f>
        <v>0.13999999999999999</v>
      </c>
      <c r="L10" s="88">
        <f t="shared" ref="L10:L12" si="3">ABS(E10/100*H10)</f>
        <v>4.83</v>
      </c>
      <c r="M10" s="88">
        <f t="shared" ref="M10:M12" si="4">ABS(E10/100*I10)</f>
        <v>28.400000000000002</v>
      </c>
      <c r="N10" s="75"/>
    </row>
    <row r="11" spans="1:14" ht="14.1" customHeight="1" x14ac:dyDescent="0.25">
      <c r="A11" s="142"/>
      <c r="B11" s="75" t="s">
        <v>60</v>
      </c>
      <c r="C11" s="144"/>
      <c r="D11" s="80">
        <v>10</v>
      </c>
      <c r="E11" s="75">
        <v>10</v>
      </c>
      <c r="F11" s="88">
        <v>0</v>
      </c>
      <c r="G11" s="88">
        <v>0</v>
      </c>
      <c r="H11" s="88">
        <v>99.8</v>
      </c>
      <c r="I11" s="88">
        <v>399</v>
      </c>
      <c r="J11" s="88">
        <f t="shared" si="1"/>
        <v>0</v>
      </c>
      <c r="K11" s="88">
        <f t="shared" si="2"/>
        <v>0</v>
      </c>
      <c r="L11" s="88">
        <f t="shared" si="3"/>
        <v>9.98</v>
      </c>
      <c r="M11" s="88">
        <f t="shared" si="4"/>
        <v>39.900000000000006</v>
      </c>
      <c r="N11" s="75"/>
    </row>
    <row r="12" spans="1:14" ht="14.1" customHeight="1" x14ac:dyDescent="0.25">
      <c r="A12" s="142"/>
      <c r="B12" s="75" t="s">
        <v>37</v>
      </c>
      <c r="C12" s="144"/>
      <c r="D12" s="80">
        <v>4</v>
      </c>
      <c r="E12" s="75">
        <v>4</v>
      </c>
      <c r="F12" s="99">
        <v>0.8</v>
      </c>
      <c r="G12" s="99">
        <v>72.5</v>
      </c>
      <c r="H12" s="99">
        <v>1.3</v>
      </c>
      <c r="I12" s="99">
        <v>661</v>
      </c>
      <c r="J12" s="88">
        <f t="shared" si="1"/>
        <v>3.2000000000000001E-2</v>
      </c>
      <c r="K12" s="88">
        <f t="shared" si="2"/>
        <v>2.9</v>
      </c>
      <c r="L12" s="88">
        <f t="shared" si="3"/>
        <v>5.2000000000000005E-2</v>
      </c>
      <c r="M12" s="88">
        <f t="shared" si="4"/>
        <v>26.44</v>
      </c>
      <c r="N12" s="75"/>
    </row>
    <row r="13" spans="1:14" ht="14.1" customHeight="1" x14ac:dyDescent="0.25">
      <c r="A13" s="669">
        <v>97</v>
      </c>
      <c r="B13" s="639" t="s">
        <v>20</v>
      </c>
      <c r="C13" s="643">
        <v>200</v>
      </c>
      <c r="D13" s="633"/>
      <c r="E13" s="633"/>
      <c r="F13" s="635"/>
      <c r="G13" s="633"/>
      <c r="H13" s="633"/>
      <c r="I13" s="635"/>
      <c r="J13" s="659">
        <f t="shared" ref="J13:K13" si="5">SUM(J15:J16)</f>
        <v>2.84</v>
      </c>
      <c r="K13" s="659">
        <f t="shared" si="5"/>
        <v>2</v>
      </c>
      <c r="L13" s="659">
        <f>SUM(L15:L16)</f>
        <v>22.080000000000002</v>
      </c>
      <c r="M13" s="637">
        <f>ABS(M15+M16)</f>
        <v>118</v>
      </c>
      <c r="N13" s="633">
        <v>0.3</v>
      </c>
    </row>
    <row r="14" spans="1:14" ht="14.1" customHeight="1" x14ac:dyDescent="0.25">
      <c r="A14" s="670"/>
      <c r="B14" s="640"/>
      <c r="C14" s="644"/>
      <c r="D14" s="634"/>
      <c r="E14" s="634"/>
      <c r="F14" s="636"/>
      <c r="G14" s="634"/>
      <c r="H14" s="634"/>
      <c r="I14" s="636"/>
      <c r="J14" s="660"/>
      <c r="K14" s="660"/>
      <c r="L14" s="660"/>
      <c r="M14" s="638"/>
      <c r="N14" s="634"/>
    </row>
    <row r="15" spans="1:14" ht="14.1" customHeight="1" x14ac:dyDescent="0.25">
      <c r="A15" s="86"/>
      <c r="B15" s="20" t="s">
        <v>21</v>
      </c>
      <c r="C15" s="4"/>
      <c r="D15" s="82">
        <v>1.7</v>
      </c>
      <c r="E15" s="82">
        <v>1.7</v>
      </c>
      <c r="F15" s="88"/>
      <c r="G15" s="82"/>
      <c r="H15" s="82"/>
      <c r="I15" s="88"/>
      <c r="J15" s="88"/>
      <c r="K15" s="88"/>
      <c r="L15" s="82"/>
      <c r="M15" s="20"/>
      <c r="N15" s="82"/>
    </row>
    <row r="16" spans="1:14" ht="14.1" customHeight="1" x14ac:dyDescent="0.25">
      <c r="A16" s="22"/>
      <c r="B16" s="100" t="s">
        <v>22</v>
      </c>
      <c r="C16" s="132"/>
      <c r="D16" s="8">
        <v>40</v>
      </c>
      <c r="E16" s="8">
        <v>40</v>
      </c>
      <c r="F16" s="99">
        <v>7.1</v>
      </c>
      <c r="G16" s="8">
        <v>5</v>
      </c>
      <c r="H16" s="8">
        <v>55.2</v>
      </c>
      <c r="I16" s="99">
        <v>295</v>
      </c>
      <c r="J16" s="88">
        <f>ABS(E16/100*F16)</f>
        <v>2.84</v>
      </c>
      <c r="K16" s="88">
        <f>ABS(E16/100*G16)</f>
        <v>2</v>
      </c>
      <c r="L16" s="88">
        <f>ABS(E16/100*H16)</f>
        <v>22.080000000000002</v>
      </c>
      <c r="M16" s="88">
        <f>ABS(E16/100*I16)</f>
        <v>118</v>
      </c>
      <c r="N16" s="8"/>
    </row>
    <row r="17" spans="1:14" ht="14.1" customHeight="1" x14ac:dyDescent="0.25">
      <c r="A17" s="85"/>
      <c r="B17" s="6" t="s">
        <v>24</v>
      </c>
      <c r="C17" s="85"/>
      <c r="D17" s="87"/>
      <c r="E17" s="87"/>
      <c r="F17" s="87"/>
      <c r="G17" s="87"/>
      <c r="H17" s="87"/>
      <c r="I17" s="87"/>
      <c r="J17" s="125">
        <f>ABS(J18+J19)</f>
        <v>3.08</v>
      </c>
      <c r="K17" s="125">
        <f>ABS(K18+K19)</f>
        <v>11.17</v>
      </c>
      <c r="L17" s="83">
        <f>ABS(L18+L19)</f>
        <v>29.890000000000004</v>
      </c>
      <c r="M17" s="125">
        <f>ABS(M18+M19)</f>
        <v>232.90000000000003</v>
      </c>
      <c r="N17" s="81"/>
    </row>
    <row r="18" spans="1:14" ht="14.1" customHeight="1" x14ac:dyDescent="0.25">
      <c r="A18" s="86"/>
      <c r="B18" s="20" t="s">
        <v>25</v>
      </c>
      <c r="C18" s="86">
        <v>40</v>
      </c>
      <c r="D18" s="88">
        <v>40</v>
      </c>
      <c r="E18" s="88">
        <v>40</v>
      </c>
      <c r="F18" s="88">
        <v>7.5</v>
      </c>
      <c r="G18" s="88">
        <v>9.8000000000000007</v>
      </c>
      <c r="H18" s="88">
        <v>74.400000000000006</v>
      </c>
      <c r="I18" s="88">
        <v>417</v>
      </c>
      <c r="J18" s="88">
        <f t="shared" ref="J18:J19" si="6">ABS(E18/100*F18)</f>
        <v>3</v>
      </c>
      <c r="K18" s="88">
        <f t="shared" ref="K18:K19" si="7">ABS(E18/100*G18)</f>
        <v>3.9200000000000004</v>
      </c>
      <c r="L18" s="88">
        <f t="shared" ref="L18:L19" si="8">ABS(E18/100*H18)</f>
        <v>29.760000000000005</v>
      </c>
      <c r="M18" s="88">
        <f t="shared" ref="M18:M19" si="9">ABS(E18/100*I18)</f>
        <v>166.8</v>
      </c>
      <c r="N18" s="82"/>
    </row>
    <row r="19" spans="1:14" ht="14.1" customHeight="1" x14ac:dyDescent="0.25">
      <c r="A19" s="22"/>
      <c r="B19" s="100" t="s">
        <v>37</v>
      </c>
      <c r="C19" s="22">
        <v>10</v>
      </c>
      <c r="D19" s="99">
        <v>10</v>
      </c>
      <c r="E19" s="99">
        <v>10</v>
      </c>
      <c r="F19" s="99">
        <v>0.8</v>
      </c>
      <c r="G19" s="99">
        <v>72.5</v>
      </c>
      <c r="H19" s="99">
        <v>1.3</v>
      </c>
      <c r="I19" s="99">
        <v>661</v>
      </c>
      <c r="J19" s="88">
        <f t="shared" si="6"/>
        <v>8.0000000000000016E-2</v>
      </c>
      <c r="K19" s="88">
        <f t="shared" si="7"/>
        <v>7.25</v>
      </c>
      <c r="L19" s="88">
        <f t="shared" si="8"/>
        <v>0.13</v>
      </c>
      <c r="M19" s="88">
        <f t="shared" si="9"/>
        <v>66.100000000000009</v>
      </c>
      <c r="N19" s="8"/>
    </row>
    <row r="20" spans="1:14" ht="14.1" customHeight="1" x14ac:dyDescent="0.25">
      <c r="A20" s="32"/>
      <c r="B20" s="148" t="s">
        <v>26</v>
      </c>
      <c r="C20" s="700"/>
      <c r="D20" s="701"/>
      <c r="E20" s="701"/>
      <c r="F20" s="701"/>
      <c r="G20" s="701"/>
      <c r="H20" s="701"/>
      <c r="I20" s="702"/>
      <c r="J20" s="120">
        <f>ABS(J17+J13+J8)</f>
        <v>10.492000000000001</v>
      </c>
      <c r="K20" s="120">
        <f t="shared" ref="K20:M20" si="10">ABS(K17+K13+K8)</f>
        <v>16.809999999999999</v>
      </c>
      <c r="L20" s="120">
        <f t="shared" si="10"/>
        <v>111.232</v>
      </c>
      <c r="M20" s="120">
        <f t="shared" si="10"/>
        <v>645.44000000000005</v>
      </c>
      <c r="N20" s="160"/>
    </row>
    <row r="21" spans="1:14" ht="14.1" customHeight="1" x14ac:dyDescent="0.25">
      <c r="A21" s="694" t="s">
        <v>30</v>
      </c>
      <c r="B21" s="695"/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6"/>
    </row>
    <row r="22" spans="1:14" ht="39.75" customHeight="1" x14ac:dyDescent="0.25">
      <c r="A22" s="72">
        <v>42</v>
      </c>
      <c r="B22" s="21" t="s">
        <v>112</v>
      </c>
      <c r="C22" s="96">
        <v>250</v>
      </c>
      <c r="D22" s="79"/>
      <c r="E22" s="79"/>
      <c r="F22" s="79"/>
      <c r="G22" s="79"/>
      <c r="H22" s="79"/>
      <c r="I22" s="79"/>
      <c r="J22" s="76">
        <f>SUM(J23:J29)</f>
        <v>4.777000000000001</v>
      </c>
      <c r="K22" s="76">
        <f t="shared" ref="K22:M22" si="11">SUM(K23:K29)</f>
        <v>6.1360000000000001</v>
      </c>
      <c r="L22" s="76">
        <f t="shared" si="11"/>
        <v>18.292999999999999</v>
      </c>
      <c r="M22" s="76">
        <f t="shared" si="11"/>
        <v>148.09</v>
      </c>
      <c r="N22" s="74">
        <v>7.5</v>
      </c>
    </row>
    <row r="23" spans="1:14" ht="14.1" customHeight="1" x14ac:dyDescent="0.25">
      <c r="A23" s="73"/>
      <c r="B23" s="18" t="s">
        <v>34</v>
      </c>
      <c r="C23" s="97"/>
      <c r="D23" s="80">
        <v>85</v>
      </c>
      <c r="E23" s="80">
        <v>64</v>
      </c>
      <c r="F23" s="88">
        <v>2</v>
      </c>
      <c r="G23" s="88">
        <v>0.4</v>
      </c>
      <c r="H23" s="88">
        <v>16.3</v>
      </c>
      <c r="I23" s="88">
        <v>77</v>
      </c>
      <c r="J23" s="88">
        <f t="shared" ref="J23:J29" si="12">ABS(E23/100*F23)</f>
        <v>1.28</v>
      </c>
      <c r="K23" s="88">
        <f t="shared" ref="K23:K29" si="13">ABS(E23/100*G23)</f>
        <v>0.25600000000000001</v>
      </c>
      <c r="L23" s="88">
        <f t="shared" ref="L23:L29" si="14">ABS(E23/100*H23)</f>
        <v>10.432</v>
      </c>
      <c r="M23" s="88">
        <f t="shared" ref="M23:M29" si="15">ABS(E23/100*I23)</f>
        <v>49.28</v>
      </c>
      <c r="N23" s="75"/>
    </row>
    <row r="24" spans="1:14" ht="14.1" customHeight="1" x14ac:dyDescent="0.25">
      <c r="A24" s="73"/>
      <c r="B24" s="18" t="s">
        <v>252</v>
      </c>
      <c r="C24" s="97"/>
      <c r="D24" s="80">
        <v>15</v>
      </c>
      <c r="E24" s="80">
        <v>13</v>
      </c>
      <c r="F24" s="80">
        <v>23</v>
      </c>
      <c r="G24" s="80">
        <v>1.6</v>
      </c>
      <c r="H24" s="80">
        <v>48.1</v>
      </c>
      <c r="I24" s="80">
        <v>299</v>
      </c>
      <c r="J24" s="88">
        <f t="shared" si="12"/>
        <v>2.99</v>
      </c>
      <c r="K24" s="88">
        <f t="shared" si="13"/>
        <v>0.20800000000000002</v>
      </c>
      <c r="L24" s="88">
        <f t="shared" si="14"/>
        <v>6.2530000000000001</v>
      </c>
      <c r="M24" s="88">
        <f t="shared" si="15"/>
        <v>38.870000000000005</v>
      </c>
      <c r="N24" s="75"/>
    </row>
    <row r="25" spans="1:14" ht="14.1" customHeight="1" x14ac:dyDescent="0.25">
      <c r="A25" s="73"/>
      <c r="B25" s="18" t="s">
        <v>35</v>
      </c>
      <c r="C25" s="97"/>
      <c r="D25" s="80">
        <v>10</v>
      </c>
      <c r="E25" s="80">
        <v>8</v>
      </c>
      <c r="F25" s="88">
        <v>1.4</v>
      </c>
      <c r="G25" s="88">
        <v>0.2</v>
      </c>
      <c r="H25" s="88">
        <v>8.1999999999999993</v>
      </c>
      <c r="I25" s="88">
        <v>41</v>
      </c>
      <c r="J25" s="88">
        <f t="shared" si="12"/>
        <v>0.11199999999999999</v>
      </c>
      <c r="K25" s="88">
        <f t="shared" si="13"/>
        <v>1.6E-2</v>
      </c>
      <c r="L25" s="88">
        <f t="shared" si="14"/>
        <v>0.65599999999999992</v>
      </c>
      <c r="M25" s="88">
        <f t="shared" si="15"/>
        <v>3.2800000000000002</v>
      </c>
      <c r="N25" s="75"/>
    </row>
    <row r="26" spans="1:14" ht="14.1" customHeight="1" x14ac:dyDescent="0.25">
      <c r="A26" s="73"/>
      <c r="B26" s="18" t="s">
        <v>36</v>
      </c>
      <c r="C26" s="97"/>
      <c r="D26" s="80">
        <v>10</v>
      </c>
      <c r="E26" s="80">
        <v>8</v>
      </c>
      <c r="F26" s="88">
        <v>1.3</v>
      </c>
      <c r="G26" s="88">
        <v>0.1</v>
      </c>
      <c r="H26" s="88">
        <v>6.9</v>
      </c>
      <c r="I26" s="88">
        <v>35</v>
      </c>
      <c r="J26" s="88">
        <f t="shared" si="12"/>
        <v>0.10400000000000001</v>
      </c>
      <c r="K26" s="88">
        <f t="shared" si="13"/>
        <v>8.0000000000000002E-3</v>
      </c>
      <c r="L26" s="88">
        <f t="shared" si="14"/>
        <v>0.55200000000000005</v>
      </c>
      <c r="M26" s="88">
        <f t="shared" si="15"/>
        <v>2.8000000000000003</v>
      </c>
      <c r="N26" s="75"/>
    </row>
    <row r="27" spans="1:14" ht="14.1" customHeight="1" x14ac:dyDescent="0.25">
      <c r="A27" s="73"/>
      <c r="B27" s="18" t="s">
        <v>37</v>
      </c>
      <c r="C27" s="97"/>
      <c r="D27" s="80">
        <v>2</v>
      </c>
      <c r="E27" s="80">
        <v>2</v>
      </c>
      <c r="F27" s="88">
        <v>0.8</v>
      </c>
      <c r="G27" s="88">
        <v>72.5</v>
      </c>
      <c r="H27" s="88">
        <v>1.3</v>
      </c>
      <c r="I27" s="82">
        <v>661</v>
      </c>
      <c r="J27" s="88">
        <f t="shared" si="12"/>
        <v>1.6E-2</v>
      </c>
      <c r="K27" s="88">
        <f t="shared" si="13"/>
        <v>1.45</v>
      </c>
      <c r="L27" s="88">
        <f t="shared" si="14"/>
        <v>2.6000000000000002E-2</v>
      </c>
      <c r="M27" s="88">
        <f t="shared" si="15"/>
        <v>13.22</v>
      </c>
      <c r="N27" s="75"/>
    </row>
    <row r="28" spans="1:14" ht="14.1" customHeight="1" x14ac:dyDescent="0.25">
      <c r="A28" s="73"/>
      <c r="B28" s="18" t="s">
        <v>38</v>
      </c>
      <c r="C28" s="97"/>
      <c r="D28" s="80">
        <v>2</v>
      </c>
      <c r="E28" s="80">
        <v>2</v>
      </c>
      <c r="F28" s="88">
        <v>0</v>
      </c>
      <c r="G28" s="26">
        <v>99.9</v>
      </c>
      <c r="H28" s="88">
        <v>0</v>
      </c>
      <c r="I28" s="82">
        <v>899</v>
      </c>
      <c r="J28" s="88">
        <f t="shared" si="12"/>
        <v>0</v>
      </c>
      <c r="K28" s="88">
        <f t="shared" si="13"/>
        <v>1.9980000000000002</v>
      </c>
      <c r="L28" s="88">
        <f t="shared" si="14"/>
        <v>0</v>
      </c>
      <c r="M28" s="88">
        <f t="shared" si="15"/>
        <v>17.98</v>
      </c>
      <c r="N28" s="75"/>
    </row>
    <row r="29" spans="1:14" ht="14.1" customHeight="1" x14ac:dyDescent="0.25">
      <c r="A29" s="75"/>
      <c r="B29" s="18" t="s">
        <v>72</v>
      </c>
      <c r="C29" s="97"/>
      <c r="D29" s="80">
        <v>11</v>
      </c>
      <c r="E29" s="80">
        <v>11</v>
      </c>
      <c r="F29" s="88">
        <v>2.5</v>
      </c>
      <c r="G29" s="88">
        <v>20</v>
      </c>
      <c r="H29" s="88">
        <v>3.4</v>
      </c>
      <c r="I29" s="82">
        <v>206</v>
      </c>
      <c r="J29" s="88">
        <f t="shared" si="12"/>
        <v>0.27500000000000002</v>
      </c>
      <c r="K29" s="88">
        <f t="shared" si="13"/>
        <v>2.2000000000000002</v>
      </c>
      <c r="L29" s="88">
        <f t="shared" si="14"/>
        <v>0.374</v>
      </c>
      <c r="M29" s="88">
        <f t="shared" si="15"/>
        <v>22.66</v>
      </c>
      <c r="N29" s="75"/>
    </row>
    <row r="30" spans="1:14" ht="14.1" customHeight="1" x14ac:dyDescent="0.25">
      <c r="A30" s="466">
        <v>59</v>
      </c>
      <c r="B30" s="461" t="s">
        <v>40</v>
      </c>
      <c r="C30" s="466">
        <v>150</v>
      </c>
      <c r="D30" s="459"/>
      <c r="E30" s="459"/>
      <c r="F30" s="459"/>
      <c r="G30" s="459"/>
      <c r="H30" s="459"/>
      <c r="I30" s="459"/>
      <c r="J30" s="461">
        <f>SUM(J31:J33)</f>
        <v>4.1900000000000004</v>
      </c>
      <c r="K30" s="461">
        <f>SUM(K31:K33)</f>
        <v>5.7650000000000006</v>
      </c>
      <c r="L30" s="461">
        <f>SUM(L31:L33)</f>
        <v>24.420000000000005</v>
      </c>
      <c r="M30" s="461">
        <f>SUM(M31:M33)</f>
        <v>167</v>
      </c>
      <c r="N30" s="457">
        <v>30.2</v>
      </c>
    </row>
    <row r="31" spans="1:14" ht="14.1" customHeight="1" x14ac:dyDescent="0.25">
      <c r="A31" s="23"/>
      <c r="B31" s="5" t="s">
        <v>34</v>
      </c>
      <c r="C31" s="467"/>
      <c r="D31" s="460">
        <v>180</v>
      </c>
      <c r="E31" s="460">
        <v>135</v>
      </c>
      <c r="F31" s="471">
        <v>2</v>
      </c>
      <c r="G31" s="471">
        <v>0.4</v>
      </c>
      <c r="H31" s="471">
        <v>16.3</v>
      </c>
      <c r="I31" s="471">
        <v>77</v>
      </c>
      <c r="J31" s="471">
        <f t="shared" ref="J31:J33" si="16">ABS(E31/100*F31)</f>
        <v>2.7</v>
      </c>
      <c r="K31" s="471">
        <f t="shared" ref="K31:K33" si="17">ABS(E31/100*G31)</f>
        <v>0.54</v>
      </c>
      <c r="L31" s="471">
        <f t="shared" ref="L31:L33" si="18">ABS(E31/100*H31)</f>
        <v>22.005000000000003</v>
      </c>
      <c r="M31" s="471">
        <f t="shared" ref="M31:M33" si="19">ABS(E31/100*I31)</f>
        <v>103.95</v>
      </c>
      <c r="N31" s="59"/>
    </row>
    <row r="32" spans="1:14" ht="14.1" customHeight="1" x14ac:dyDescent="0.25">
      <c r="A32" s="23"/>
      <c r="B32" s="5" t="s">
        <v>41</v>
      </c>
      <c r="C32" s="469"/>
      <c r="D32" s="458">
        <v>50</v>
      </c>
      <c r="E32" s="458">
        <v>50</v>
      </c>
      <c r="F32" s="20">
        <v>2.9</v>
      </c>
      <c r="G32" s="471">
        <v>3.2</v>
      </c>
      <c r="H32" s="470">
        <v>4.7</v>
      </c>
      <c r="I32" s="471">
        <v>60</v>
      </c>
      <c r="J32" s="471">
        <f t="shared" si="16"/>
        <v>1.45</v>
      </c>
      <c r="K32" s="471">
        <f t="shared" si="17"/>
        <v>1.6</v>
      </c>
      <c r="L32" s="471">
        <f t="shared" si="18"/>
        <v>2.35</v>
      </c>
      <c r="M32" s="471">
        <f t="shared" si="19"/>
        <v>30</v>
      </c>
      <c r="N32" s="470"/>
    </row>
    <row r="33" spans="1:14" ht="14.1" customHeight="1" x14ac:dyDescent="0.25">
      <c r="A33" s="40"/>
      <c r="B33" s="472" t="s">
        <v>37</v>
      </c>
      <c r="C33" s="32"/>
      <c r="D33" s="473">
        <v>5</v>
      </c>
      <c r="E33" s="14">
        <v>5</v>
      </c>
      <c r="F33" s="463">
        <v>0.8</v>
      </c>
      <c r="G33" s="463">
        <v>72.5</v>
      </c>
      <c r="H33" s="463">
        <v>1.3</v>
      </c>
      <c r="I33" s="8">
        <v>661</v>
      </c>
      <c r="J33" s="463">
        <f t="shared" si="16"/>
        <v>4.0000000000000008E-2</v>
      </c>
      <c r="K33" s="463">
        <f t="shared" si="17"/>
        <v>3.625</v>
      </c>
      <c r="L33" s="463">
        <f t="shared" si="18"/>
        <v>6.5000000000000002E-2</v>
      </c>
      <c r="M33" s="463">
        <f t="shared" si="19"/>
        <v>33.050000000000004</v>
      </c>
      <c r="N33" s="8"/>
    </row>
    <row r="34" spans="1:14" ht="33.75" customHeight="1" x14ac:dyDescent="0.25">
      <c r="A34" s="51" t="s">
        <v>213</v>
      </c>
      <c r="B34" s="461" t="s">
        <v>191</v>
      </c>
      <c r="C34" s="466">
        <v>70</v>
      </c>
      <c r="D34" s="459"/>
      <c r="E34" s="457"/>
      <c r="F34" s="52"/>
      <c r="G34" s="459"/>
      <c r="H34" s="457"/>
      <c r="I34" s="459"/>
      <c r="J34" s="461">
        <f>SUM(J35:J40)</f>
        <v>15.302259999999999</v>
      </c>
      <c r="K34" s="461">
        <f t="shared" ref="K34:M34" si="20">SUM(K35:K40)</f>
        <v>14.966699999999999</v>
      </c>
      <c r="L34" s="461">
        <f t="shared" si="20"/>
        <v>12.756659999999998</v>
      </c>
      <c r="M34" s="461">
        <f t="shared" si="20"/>
        <v>246.8466</v>
      </c>
      <c r="N34" s="457">
        <v>0.9</v>
      </c>
    </row>
    <row r="35" spans="1:14" ht="14.1" customHeight="1" x14ac:dyDescent="0.25">
      <c r="A35" s="23"/>
      <c r="B35" s="460" t="s">
        <v>75</v>
      </c>
      <c r="C35" s="467"/>
      <c r="D35" s="460">
        <v>76</v>
      </c>
      <c r="E35" s="458">
        <v>69</v>
      </c>
      <c r="F35" s="460">
        <v>18.600000000000001</v>
      </c>
      <c r="G35" s="460">
        <v>16</v>
      </c>
      <c r="H35" s="460">
        <v>0</v>
      </c>
      <c r="I35" s="460">
        <v>218</v>
      </c>
      <c r="J35" s="471">
        <f t="shared" ref="J35:J40" si="21">ABS(E35/100*F35)</f>
        <v>12.834</v>
      </c>
      <c r="K35" s="471">
        <f t="shared" ref="K35:K40" si="22">ABS(E35/100*G35)</f>
        <v>11.04</v>
      </c>
      <c r="L35" s="471">
        <f t="shared" ref="L35:L40" si="23">ABS(E35/100*H35)</f>
        <v>0</v>
      </c>
      <c r="M35" s="471">
        <f t="shared" ref="M35:M40" si="24">ABS(E35/100*I35)</f>
        <v>150.41999999999999</v>
      </c>
      <c r="N35" s="458"/>
    </row>
    <row r="36" spans="1:14" ht="14.1" customHeight="1" x14ac:dyDescent="0.25">
      <c r="A36" s="467"/>
      <c r="B36" s="460" t="s">
        <v>56</v>
      </c>
      <c r="C36" s="467"/>
      <c r="D36" s="460">
        <v>10</v>
      </c>
      <c r="E36" s="460">
        <v>10</v>
      </c>
      <c r="F36" s="471">
        <v>7.7</v>
      </c>
      <c r="G36" s="471">
        <v>3</v>
      </c>
      <c r="H36" s="471">
        <v>50.1</v>
      </c>
      <c r="I36" s="471">
        <v>259</v>
      </c>
      <c r="J36" s="471">
        <f t="shared" si="21"/>
        <v>0.77</v>
      </c>
      <c r="K36" s="471">
        <f t="shared" si="22"/>
        <v>0.30000000000000004</v>
      </c>
      <c r="L36" s="471">
        <f t="shared" si="23"/>
        <v>5.0100000000000007</v>
      </c>
      <c r="M36" s="471">
        <f t="shared" si="24"/>
        <v>25.900000000000002</v>
      </c>
      <c r="N36" s="458"/>
    </row>
    <row r="37" spans="1:14" ht="14.1" customHeight="1" x14ac:dyDescent="0.25">
      <c r="A37" s="467"/>
      <c r="B37" s="5" t="s">
        <v>35</v>
      </c>
      <c r="C37" s="467"/>
      <c r="D37" s="460">
        <v>10</v>
      </c>
      <c r="E37" s="460">
        <v>8</v>
      </c>
      <c r="F37" s="471">
        <v>1.4</v>
      </c>
      <c r="G37" s="471">
        <v>0.2</v>
      </c>
      <c r="H37" s="471">
        <v>8.1999999999999993</v>
      </c>
      <c r="I37" s="471">
        <v>41</v>
      </c>
      <c r="J37" s="471">
        <f t="shared" si="21"/>
        <v>0.11199999999999999</v>
      </c>
      <c r="K37" s="471">
        <f t="shared" si="22"/>
        <v>1.6E-2</v>
      </c>
      <c r="L37" s="471">
        <f t="shared" si="23"/>
        <v>0.65599999999999992</v>
      </c>
      <c r="M37" s="471">
        <f t="shared" si="24"/>
        <v>3.2800000000000002</v>
      </c>
      <c r="N37" s="458"/>
    </row>
    <row r="38" spans="1:14" ht="14.1" customHeight="1" x14ac:dyDescent="0.25">
      <c r="A38" s="467"/>
      <c r="B38" s="5" t="s">
        <v>92</v>
      </c>
      <c r="C38" s="467"/>
      <c r="D38" s="460">
        <v>10</v>
      </c>
      <c r="E38" s="460">
        <v>10</v>
      </c>
      <c r="F38" s="458">
        <v>10.3</v>
      </c>
      <c r="G38" s="460">
        <v>1.1000000000000001</v>
      </c>
      <c r="H38" s="458">
        <v>70.599999999999994</v>
      </c>
      <c r="I38" s="460">
        <v>334</v>
      </c>
      <c r="J38" s="471">
        <f t="shared" si="21"/>
        <v>1.03</v>
      </c>
      <c r="K38" s="471">
        <f t="shared" si="22"/>
        <v>0.11000000000000001</v>
      </c>
      <c r="L38" s="471">
        <f t="shared" si="23"/>
        <v>7.06</v>
      </c>
      <c r="M38" s="471">
        <f t="shared" si="24"/>
        <v>33.4</v>
      </c>
      <c r="N38" s="458"/>
    </row>
    <row r="39" spans="1:14" ht="14.1" customHeight="1" x14ac:dyDescent="0.25">
      <c r="A39" s="467"/>
      <c r="B39" s="5" t="s">
        <v>85</v>
      </c>
      <c r="C39" s="467"/>
      <c r="D39" s="460">
        <v>5</v>
      </c>
      <c r="E39" s="460">
        <v>4.38</v>
      </c>
      <c r="F39" s="458">
        <v>12.7</v>
      </c>
      <c r="G39" s="460">
        <v>11.5</v>
      </c>
      <c r="H39" s="460">
        <v>0.7</v>
      </c>
      <c r="I39" s="460">
        <v>157</v>
      </c>
      <c r="J39" s="471">
        <f t="shared" si="21"/>
        <v>0.55625999999999998</v>
      </c>
      <c r="K39" s="471">
        <f t="shared" si="22"/>
        <v>0.50370000000000004</v>
      </c>
      <c r="L39" s="471">
        <f t="shared" si="23"/>
        <v>3.0659999999999996E-2</v>
      </c>
      <c r="M39" s="471">
        <f t="shared" si="24"/>
        <v>6.8765999999999998</v>
      </c>
      <c r="N39" s="458"/>
    </row>
    <row r="40" spans="1:14" ht="14.1" customHeight="1" x14ac:dyDescent="0.25">
      <c r="A40" s="467"/>
      <c r="B40" s="460" t="s">
        <v>38</v>
      </c>
      <c r="C40" s="467"/>
      <c r="D40" s="460">
        <v>3</v>
      </c>
      <c r="E40" s="460">
        <v>3</v>
      </c>
      <c r="F40" s="471">
        <v>0</v>
      </c>
      <c r="G40" s="471">
        <v>99.9</v>
      </c>
      <c r="H40" s="471">
        <v>0</v>
      </c>
      <c r="I40" s="470">
        <v>899</v>
      </c>
      <c r="J40" s="471">
        <f t="shared" si="21"/>
        <v>0</v>
      </c>
      <c r="K40" s="471">
        <f t="shared" si="22"/>
        <v>2.9969999999999999</v>
      </c>
      <c r="L40" s="471">
        <f t="shared" si="23"/>
        <v>0</v>
      </c>
      <c r="M40" s="471">
        <f t="shared" si="24"/>
        <v>26.97</v>
      </c>
      <c r="N40" s="458"/>
    </row>
    <row r="41" spans="1:14" ht="33" customHeight="1" x14ac:dyDescent="0.25">
      <c r="A41" s="31" t="s">
        <v>195</v>
      </c>
      <c r="B41" s="11" t="s">
        <v>253</v>
      </c>
      <c r="C41" s="317">
        <v>75</v>
      </c>
      <c r="D41" s="320"/>
      <c r="E41" s="307"/>
      <c r="F41" s="320"/>
      <c r="G41" s="320"/>
      <c r="H41" s="307"/>
      <c r="I41" s="307"/>
      <c r="J41" s="310">
        <f>SUM(J42:J45)</f>
        <v>1.4179999999999999</v>
      </c>
      <c r="K41" s="310">
        <f>SUM(K42:K45)</f>
        <v>4.0890000000000004</v>
      </c>
      <c r="L41" s="310">
        <f>SUM(L42:L45)</f>
        <v>4.6269999999999998</v>
      </c>
      <c r="M41" s="310">
        <f>SUM(M42:M45)</f>
        <v>61.92</v>
      </c>
      <c r="N41" s="307">
        <v>21.3</v>
      </c>
    </row>
    <row r="42" spans="1:14" ht="14.1" customHeight="1" x14ac:dyDescent="0.25">
      <c r="A42" s="318"/>
      <c r="B42" s="321" t="s">
        <v>54</v>
      </c>
      <c r="C42" s="318"/>
      <c r="D42" s="321">
        <v>76</v>
      </c>
      <c r="E42" s="321">
        <v>61</v>
      </c>
      <c r="F42" s="328">
        <v>1.8</v>
      </c>
      <c r="G42" s="328">
        <v>0.1</v>
      </c>
      <c r="H42" s="328">
        <v>4.7</v>
      </c>
      <c r="I42" s="328">
        <v>28</v>
      </c>
      <c r="J42" s="328">
        <f t="shared" ref="J42:J45" si="25">ABS(E42/100*F42)</f>
        <v>1.0980000000000001</v>
      </c>
      <c r="K42" s="328">
        <f t="shared" ref="K42:K45" si="26">ABS(E42/100*G42)</f>
        <v>6.0999999999999999E-2</v>
      </c>
      <c r="L42" s="328">
        <f t="shared" ref="L42:L45" si="27">ABS(E42/100*H42)</f>
        <v>2.867</v>
      </c>
      <c r="M42" s="328">
        <f t="shared" ref="M42:M45" si="28">ABS(E42/100*I42)</f>
        <v>17.079999999999998</v>
      </c>
      <c r="N42" s="308"/>
    </row>
    <row r="43" spans="1:14" ht="14.1" customHeight="1" x14ac:dyDescent="0.25">
      <c r="A43" s="318"/>
      <c r="B43" s="5" t="s">
        <v>35</v>
      </c>
      <c r="C43" s="318"/>
      <c r="D43" s="321">
        <v>10</v>
      </c>
      <c r="E43" s="321">
        <v>8</v>
      </c>
      <c r="F43" s="328">
        <v>1.4</v>
      </c>
      <c r="G43" s="328">
        <v>0.2</v>
      </c>
      <c r="H43" s="328">
        <v>8.1999999999999993</v>
      </c>
      <c r="I43" s="328">
        <v>41</v>
      </c>
      <c r="J43" s="328">
        <f t="shared" si="25"/>
        <v>0.11199999999999999</v>
      </c>
      <c r="K43" s="328">
        <f t="shared" si="26"/>
        <v>1.6E-2</v>
      </c>
      <c r="L43" s="328">
        <f t="shared" si="27"/>
        <v>0.65599999999999992</v>
      </c>
      <c r="M43" s="328">
        <f t="shared" si="28"/>
        <v>3.2800000000000002</v>
      </c>
      <c r="N43" s="308"/>
    </row>
    <row r="44" spans="1:14" ht="14.1" customHeight="1" x14ac:dyDescent="0.25">
      <c r="A44" s="318"/>
      <c r="B44" s="5" t="s">
        <v>36</v>
      </c>
      <c r="C44" s="318"/>
      <c r="D44" s="321">
        <v>20</v>
      </c>
      <c r="E44" s="321">
        <v>16</v>
      </c>
      <c r="F44" s="328">
        <v>1.3</v>
      </c>
      <c r="G44" s="328">
        <v>0.1</v>
      </c>
      <c r="H44" s="328">
        <v>6.9</v>
      </c>
      <c r="I44" s="328">
        <v>35</v>
      </c>
      <c r="J44" s="328">
        <f t="shared" si="25"/>
        <v>0.20800000000000002</v>
      </c>
      <c r="K44" s="328">
        <f t="shared" si="26"/>
        <v>1.6E-2</v>
      </c>
      <c r="L44" s="328">
        <f t="shared" si="27"/>
        <v>1.1040000000000001</v>
      </c>
      <c r="M44" s="328">
        <f t="shared" si="28"/>
        <v>5.6000000000000005</v>
      </c>
      <c r="N44" s="308"/>
    </row>
    <row r="45" spans="1:14" ht="14.1" customHeight="1" x14ac:dyDescent="0.25">
      <c r="A45" s="318"/>
      <c r="B45" s="5" t="s">
        <v>38</v>
      </c>
      <c r="C45" s="318"/>
      <c r="D45" s="321">
        <v>4</v>
      </c>
      <c r="E45" s="321">
        <v>4</v>
      </c>
      <c r="F45" s="328">
        <v>0</v>
      </c>
      <c r="G45" s="26">
        <v>99.9</v>
      </c>
      <c r="H45" s="328">
        <v>0</v>
      </c>
      <c r="I45" s="324">
        <v>899</v>
      </c>
      <c r="J45" s="328">
        <f t="shared" si="25"/>
        <v>0</v>
      </c>
      <c r="K45" s="328">
        <f t="shared" si="26"/>
        <v>3.9960000000000004</v>
      </c>
      <c r="L45" s="328">
        <f t="shared" si="27"/>
        <v>0</v>
      </c>
      <c r="M45" s="328">
        <f t="shared" si="28"/>
        <v>35.96</v>
      </c>
      <c r="N45" s="308"/>
    </row>
    <row r="46" spans="1:14" ht="31.5" customHeight="1" x14ac:dyDescent="0.25">
      <c r="A46" s="1">
        <v>100</v>
      </c>
      <c r="B46" s="343" t="s">
        <v>77</v>
      </c>
      <c r="C46" s="347">
        <v>180</v>
      </c>
      <c r="D46" s="353"/>
      <c r="E46" s="353"/>
      <c r="F46" s="357"/>
      <c r="G46" s="353"/>
      <c r="H46" s="353"/>
      <c r="I46" s="353"/>
      <c r="J46" s="359">
        <f>SUM(J47:J49)</f>
        <v>0.28600000000000003</v>
      </c>
      <c r="K46" s="359">
        <f t="shared" ref="K46:M46" si="29">SUM(K47:K49)</f>
        <v>0.20600000000000002</v>
      </c>
      <c r="L46" s="359">
        <f t="shared" si="29"/>
        <v>20.071999999999999</v>
      </c>
      <c r="M46" s="359">
        <f t="shared" si="29"/>
        <v>86.28</v>
      </c>
      <c r="N46" s="353">
        <v>3.08</v>
      </c>
    </row>
    <row r="47" spans="1:14" ht="14.1" customHeight="1" x14ac:dyDescent="0.25">
      <c r="A47" s="4"/>
      <c r="B47" s="354" t="s">
        <v>78</v>
      </c>
      <c r="C47" s="20"/>
      <c r="D47" s="358">
        <v>54</v>
      </c>
      <c r="E47" s="358">
        <v>49</v>
      </c>
      <c r="F47" s="358">
        <v>0.4</v>
      </c>
      <c r="G47" s="358">
        <v>0.4</v>
      </c>
      <c r="H47" s="358">
        <v>9.8000000000000007</v>
      </c>
      <c r="I47" s="358">
        <v>47</v>
      </c>
      <c r="J47" s="358">
        <f t="shared" ref="J47:J49" si="30">ABS(E47/100*F47)</f>
        <v>0.19600000000000001</v>
      </c>
      <c r="K47" s="358">
        <f t="shared" ref="K47:K49" si="31">ABS(E47/100*G47)</f>
        <v>0.19600000000000001</v>
      </c>
      <c r="L47" s="358">
        <f t="shared" ref="L47:L49" si="32">ABS(E47/100*H47)</f>
        <v>4.8020000000000005</v>
      </c>
      <c r="M47" s="358">
        <f t="shared" ref="M47:M49" si="33">ABS(E47/100*I47)</f>
        <v>23.03</v>
      </c>
      <c r="N47" s="354"/>
    </row>
    <row r="48" spans="1:14" ht="14.1" customHeight="1" x14ac:dyDescent="0.25">
      <c r="A48" s="4"/>
      <c r="B48" s="354" t="s">
        <v>59</v>
      </c>
      <c r="C48" s="20"/>
      <c r="D48" s="358">
        <v>10</v>
      </c>
      <c r="E48" s="358">
        <v>10</v>
      </c>
      <c r="F48" s="358">
        <v>0.9</v>
      </c>
      <c r="G48" s="358">
        <v>0.1</v>
      </c>
      <c r="H48" s="358">
        <v>3</v>
      </c>
      <c r="I48" s="358">
        <v>34</v>
      </c>
      <c r="J48" s="358">
        <f t="shared" si="30"/>
        <v>9.0000000000000011E-2</v>
      </c>
      <c r="K48" s="358">
        <f t="shared" si="31"/>
        <v>1.0000000000000002E-2</v>
      </c>
      <c r="L48" s="358">
        <f t="shared" si="32"/>
        <v>0.30000000000000004</v>
      </c>
      <c r="M48" s="358">
        <f t="shared" si="33"/>
        <v>3.4000000000000004</v>
      </c>
      <c r="N48" s="354"/>
    </row>
    <row r="49" spans="1:14" ht="14.1" customHeight="1" x14ac:dyDescent="0.25">
      <c r="A49" s="4"/>
      <c r="B49" s="354" t="s">
        <v>60</v>
      </c>
      <c r="C49" s="20"/>
      <c r="D49" s="358">
        <v>15</v>
      </c>
      <c r="E49" s="358">
        <v>15</v>
      </c>
      <c r="F49" s="358">
        <v>0</v>
      </c>
      <c r="G49" s="358">
        <v>0</v>
      </c>
      <c r="H49" s="358">
        <v>99.8</v>
      </c>
      <c r="I49" s="358">
        <v>399</v>
      </c>
      <c r="J49" s="358">
        <f t="shared" si="30"/>
        <v>0</v>
      </c>
      <c r="K49" s="358">
        <f t="shared" si="31"/>
        <v>0</v>
      </c>
      <c r="L49" s="358">
        <f t="shared" si="32"/>
        <v>14.969999999999999</v>
      </c>
      <c r="M49" s="358">
        <f t="shared" si="33"/>
        <v>59.849999999999994</v>
      </c>
      <c r="N49" s="354"/>
    </row>
    <row r="50" spans="1:14" ht="14.1" customHeight="1" x14ac:dyDescent="0.25">
      <c r="A50" s="4"/>
      <c r="B50" s="8" t="s">
        <v>79</v>
      </c>
      <c r="C50" s="20"/>
      <c r="D50" s="358">
        <v>0.05</v>
      </c>
      <c r="E50" s="358">
        <v>0.05</v>
      </c>
      <c r="F50" s="358"/>
      <c r="G50" s="358"/>
      <c r="H50" s="358"/>
      <c r="I50" s="358"/>
      <c r="J50" s="358"/>
      <c r="K50" s="358"/>
      <c r="L50" s="358"/>
      <c r="M50" s="358"/>
      <c r="N50" s="354"/>
    </row>
    <row r="51" spans="1:14" ht="14.1" customHeight="1" x14ac:dyDescent="0.25">
      <c r="A51" s="151"/>
      <c r="B51" s="120" t="s">
        <v>49</v>
      </c>
      <c r="C51" s="153">
        <v>50</v>
      </c>
      <c r="D51" s="116">
        <v>50</v>
      </c>
      <c r="E51" s="116">
        <v>50</v>
      </c>
      <c r="F51" s="129">
        <v>7.9</v>
      </c>
      <c r="G51" s="109">
        <v>1</v>
      </c>
      <c r="H51" s="109">
        <v>48.3</v>
      </c>
      <c r="I51" s="94">
        <v>235</v>
      </c>
      <c r="J51" s="112">
        <f>ABS(E51/100*F51)</f>
        <v>3.95</v>
      </c>
      <c r="K51" s="112">
        <f>ABS(E51/100*G51)</f>
        <v>0.5</v>
      </c>
      <c r="L51" s="55">
        <f>ABS(E51/100*H51)</f>
        <v>24.15</v>
      </c>
      <c r="M51" s="55">
        <f>ABS(E51/100*I51)</f>
        <v>117.5</v>
      </c>
      <c r="N51" s="54"/>
    </row>
    <row r="52" spans="1:14" ht="14.1" customHeight="1" x14ac:dyDescent="0.25">
      <c r="A52" s="32"/>
      <c r="B52" s="148" t="s">
        <v>50</v>
      </c>
      <c r="C52" s="652"/>
      <c r="D52" s="653"/>
      <c r="E52" s="653"/>
      <c r="F52" s="653"/>
      <c r="G52" s="653"/>
      <c r="H52" s="653"/>
      <c r="I52" s="654"/>
      <c r="J52" s="159">
        <f>ABS(J51+J46+J34+J30+J22+J41)</f>
        <v>29.923260000000003</v>
      </c>
      <c r="K52" s="296">
        <f>ABS(K51+K46+K34+K30+K22+K41)</f>
        <v>31.662700000000001</v>
      </c>
      <c r="L52" s="296">
        <f>ABS(L51+L46+L34+L30+L22+L41)</f>
        <v>104.31865999999998</v>
      </c>
      <c r="M52" s="120">
        <f>ABS(M51+M46+M34+M30+M22+M41)</f>
        <v>827.63660000000004</v>
      </c>
      <c r="N52" s="160"/>
    </row>
    <row r="53" spans="1:14" ht="11.25" customHeight="1" x14ac:dyDescent="0.25">
      <c r="A53" s="694" t="s">
        <v>51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6"/>
    </row>
    <row r="54" spans="1:14" ht="30" customHeight="1" x14ac:dyDescent="0.25">
      <c r="A54" s="315">
        <v>3</v>
      </c>
      <c r="B54" s="184" t="s">
        <v>218</v>
      </c>
      <c r="C54" s="315">
        <v>70</v>
      </c>
      <c r="D54" s="323">
        <v>70</v>
      </c>
      <c r="E54" s="304">
        <v>70</v>
      </c>
      <c r="F54" s="304">
        <v>1.9</v>
      </c>
      <c r="G54" s="304">
        <v>8.9</v>
      </c>
      <c r="H54" s="304">
        <v>7.7</v>
      </c>
      <c r="I54" s="304">
        <v>119</v>
      </c>
      <c r="J54" s="55">
        <f>ABS(E54/100*F54)</f>
        <v>1.3299999999999998</v>
      </c>
      <c r="K54" s="55">
        <f>ABS(E54/100*G54)</f>
        <v>6.2299999999999995</v>
      </c>
      <c r="L54" s="55">
        <f>ABS(E54/100*H54)</f>
        <v>5.39</v>
      </c>
      <c r="M54" s="319">
        <f>ABS(E54/100*I54)</f>
        <v>83.3</v>
      </c>
      <c r="N54" s="304">
        <v>5.7</v>
      </c>
    </row>
    <row r="55" spans="1:14" ht="28.5" customHeight="1" x14ac:dyDescent="0.25">
      <c r="A55" s="96">
        <v>56</v>
      </c>
      <c r="B55" s="11" t="s">
        <v>162</v>
      </c>
      <c r="C55" s="96">
        <v>150</v>
      </c>
      <c r="D55" s="79"/>
      <c r="E55" s="79"/>
      <c r="F55" s="79"/>
      <c r="G55" s="79"/>
      <c r="H55" s="79"/>
      <c r="I55" s="79"/>
      <c r="J55" s="76">
        <f>SUM(J56:J57)</f>
        <v>5.524</v>
      </c>
      <c r="K55" s="76">
        <f t="shared" ref="K55:M55" si="34">SUM(K56:K57)</f>
        <v>2.8249999999999997</v>
      </c>
      <c r="L55" s="76">
        <f t="shared" si="34"/>
        <v>35.289000000000001</v>
      </c>
      <c r="M55" s="76">
        <f t="shared" si="34"/>
        <v>188.82999999999998</v>
      </c>
      <c r="N55" s="74">
        <v>0.3</v>
      </c>
    </row>
    <row r="56" spans="1:14" ht="14.1" customHeight="1" x14ac:dyDescent="0.25">
      <c r="A56" s="97"/>
      <c r="B56" s="80" t="s">
        <v>113</v>
      </c>
      <c r="C56" s="97"/>
      <c r="D56" s="80">
        <v>50</v>
      </c>
      <c r="E56" s="80">
        <v>50</v>
      </c>
      <c r="F56" s="80">
        <v>11</v>
      </c>
      <c r="G56" s="80">
        <v>1.3</v>
      </c>
      <c r="H56" s="80">
        <v>70.5</v>
      </c>
      <c r="I56" s="80">
        <v>338</v>
      </c>
      <c r="J56" s="88">
        <f t="shared" ref="J56:J57" si="35">ABS(E56/100*F56)</f>
        <v>5.5</v>
      </c>
      <c r="K56" s="88">
        <f t="shared" ref="K56:K57" si="36">ABS(E56/100*G56)</f>
        <v>0.65</v>
      </c>
      <c r="L56" s="88">
        <f t="shared" ref="L56:L57" si="37">ABS(E56/100*H56)</f>
        <v>35.25</v>
      </c>
      <c r="M56" s="88">
        <f t="shared" ref="M56:M57" si="38">ABS(E56/100*I56)</f>
        <v>169</v>
      </c>
      <c r="N56" s="75"/>
    </row>
    <row r="57" spans="1:14" ht="14.1" customHeight="1" x14ac:dyDescent="0.25">
      <c r="A57" s="97"/>
      <c r="B57" s="80" t="s">
        <v>37</v>
      </c>
      <c r="C57" s="97"/>
      <c r="D57" s="80">
        <v>3</v>
      </c>
      <c r="E57" s="80">
        <v>3</v>
      </c>
      <c r="F57" s="88">
        <v>0.8</v>
      </c>
      <c r="G57" s="88">
        <v>72.5</v>
      </c>
      <c r="H57" s="88">
        <v>1.3</v>
      </c>
      <c r="I57" s="82">
        <v>661</v>
      </c>
      <c r="J57" s="88">
        <f t="shared" si="35"/>
        <v>2.4E-2</v>
      </c>
      <c r="K57" s="88">
        <f t="shared" si="36"/>
        <v>2.1749999999999998</v>
      </c>
      <c r="L57" s="88">
        <f t="shared" si="37"/>
        <v>3.9E-2</v>
      </c>
      <c r="M57" s="88">
        <f t="shared" si="38"/>
        <v>19.829999999999998</v>
      </c>
      <c r="N57" s="75"/>
    </row>
    <row r="58" spans="1:14" ht="14.1" customHeight="1" x14ac:dyDescent="0.25">
      <c r="A58" s="620">
        <v>95</v>
      </c>
      <c r="B58" s="623" t="s">
        <v>286</v>
      </c>
      <c r="C58" s="620">
        <v>200</v>
      </c>
      <c r="D58" s="624">
        <v>200</v>
      </c>
      <c r="E58" s="624">
        <v>200</v>
      </c>
      <c r="F58" s="625">
        <v>0.5</v>
      </c>
      <c r="G58" s="624">
        <v>0.1</v>
      </c>
      <c r="H58" s="624">
        <v>10.1</v>
      </c>
      <c r="I58" s="624">
        <v>46</v>
      </c>
      <c r="J58" s="626">
        <v>0.5</v>
      </c>
      <c r="K58" s="626">
        <v>0.1</v>
      </c>
      <c r="L58" s="626">
        <v>10.1</v>
      </c>
      <c r="M58" s="626">
        <v>46</v>
      </c>
      <c r="N58" s="624">
        <v>24</v>
      </c>
    </row>
    <row r="59" spans="1:14" ht="14.1" customHeight="1" x14ac:dyDescent="0.25">
      <c r="A59" s="54"/>
      <c r="B59" s="83" t="s">
        <v>56</v>
      </c>
      <c r="C59" s="85">
        <v>30</v>
      </c>
      <c r="D59" s="82">
        <v>30</v>
      </c>
      <c r="E59" s="82">
        <v>30</v>
      </c>
      <c r="F59" s="94">
        <v>7.7</v>
      </c>
      <c r="G59" s="94">
        <v>3</v>
      </c>
      <c r="H59" s="94">
        <v>50.1</v>
      </c>
      <c r="I59" s="94">
        <v>259</v>
      </c>
      <c r="J59" s="55">
        <f>ABS(E59/100*F59)</f>
        <v>2.31</v>
      </c>
      <c r="K59" s="55">
        <f>ABS(E59/100*G59)</f>
        <v>0.89999999999999991</v>
      </c>
      <c r="L59" s="55">
        <f>ABS(E59/100*H59)</f>
        <v>15.03</v>
      </c>
      <c r="M59" s="55">
        <f>ABS(E59/100*I59)</f>
        <v>77.7</v>
      </c>
      <c r="N59" s="94"/>
    </row>
    <row r="60" spans="1:14" ht="24.75" customHeight="1" x14ac:dyDescent="0.25">
      <c r="A60" s="32"/>
      <c r="B60" s="157" t="s">
        <v>61</v>
      </c>
      <c r="C60" s="652"/>
      <c r="D60" s="653"/>
      <c r="E60" s="653"/>
      <c r="F60" s="653"/>
      <c r="G60" s="653"/>
      <c r="H60" s="653"/>
      <c r="I60" s="654"/>
      <c r="J60" s="148">
        <f>ABS(J59+J58+J55+J54)</f>
        <v>9.6639999999999997</v>
      </c>
      <c r="K60" s="148">
        <f>ABS(K59+K58+K55+K54)</f>
        <v>10.055</v>
      </c>
      <c r="L60" s="148">
        <f>ABS(L59+L58+L55+L54)</f>
        <v>65.808999999999997</v>
      </c>
      <c r="M60" s="148">
        <f>ABS(M59+M58+M55+M54)</f>
        <v>395.83</v>
      </c>
      <c r="N60" s="160"/>
    </row>
    <row r="61" spans="1:14" ht="14.1" customHeight="1" x14ac:dyDescent="0.25">
      <c r="A61" s="690" t="s">
        <v>62</v>
      </c>
      <c r="B61" s="691"/>
      <c r="C61" s="691"/>
      <c r="D61" s="691"/>
      <c r="E61" s="691"/>
      <c r="F61" s="691"/>
      <c r="G61" s="691"/>
      <c r="H61" s="691"/>
      <c r="I61" s="691"/>
      <c r="J61" s="691"/>
      <c r="K61" s="691"/>
      <c r="L61" s="691"/>
      <c r="M61" s="691"/>
      <c r="N61" s="692"/>
    </row>
    <row r="62" spans="1:14" ht="14.1" customHeight="1" x14ac:dyDescent="0.25">
      <c r="A62" s="54">
        <v>105</v>
      </c>
      <c r="B62" s="112" t="s">
        <v>82</v>
      </c>
      <c r="C62" s="54">
        <v>180</v>
      </c>
      <c r="D62" s="94">
        <v>180</v>
      </c>
      <c r="E62" s="94">
        <v>180</v>
      </c>
      <c r="F62" s="129">
        <v>2.8</v>
      </c>
      <c r="G62" s="94">
        <v>4</v>
      </c>
      <c r="H62" s="94">
        <v>4.2</v>
      </c>
      <c r="I62" s="94">
        <v>67</v>
      </c>
      <c r="J62" s="55">
        <f t="shared" ref="J62:J64" si="39">ABS(E62/100*F62)</f>
        <v>5.04</v>
      </c>
      <c r="K62" s="55">
        <f t="shared" ref="K62:K64" si="40">ABS(E62/100*G62)</f>
        <v>7.2</v>
      </c>
      <c r="L62" s="55">
        <f t="shared" ref="L62:L64" si="41">ABS(E62/100*H62)</f>
        <v>7.5600000000000005</v>
      </c>
      <c r="M62" s="55">
        <f t="shared" ref="M62:M64" si="42">ABS(E62/100*I62)</f>
        <v>120.60000000000001</v>
      </c>
      <c r="N62" s="94">
        <v>1.4</v>
      </c>
    </row>
    <row r="63" spans="1:14" ht="14.1" customHeight="1" x14ac:dyDescent="0.25">
      <c r="A63" s="94"/>
      <c r="B63" s="112" t="s">
        <v>56</v>
      </c>
      <c r="C63" s="54">
        <v>40</v>
      </c>
      <c r="D63" s="94">
        <v>40</v>
      </c>
      <c r="E63" s="94">
        <v>40</v>
      </c>
      <c r="F63" s="129">
        <v>7.7</v>
      </c>
      <c r="G63" s="82">
        <v>3</v>
      </c>
      <c r="H63" s="82">
        <v>50.1</v>
      </c>
      <c r="I63" s="82">
        <v>259</v>
      </c>
      <c r="J63" s="55">
        <f t="shared" si="39"/>
        <v>3.08</v>
      </c>
      <c r="K63" s="55">
        <f t="shared" si="40"/>
        <v>1.2000000000000002</v>
      </c>
      <c r="L63" s="55">
        <f t="shared" si="41"/>
        <v>20.040000000000003</v>
      </c>
      <c r="M63" s="55">
        <f t="shared" si="42"/>
        <v>103.60000000000001</v>
      </c>
      <c r="N63" s="82"/>
    </row>
    <row r="64" spans="1:14" ht="14.1" customHeight="1" x14ac:dyDescent="0.25">
      <c r="A64" s="94"/>
      <c r="B64" s="112" t="s">
        <v>64</v>
      </c>
      <c r="C64" s="54">
        <v>75</v>
      </c>
      <c r="D64" s="94">
        <v>75</v>
      </c>
      <c r="E64" s="94">
        <v>75</v>
      </c>
      <c r="F64" s="116">
        <v>0.4</v>
      </c>
      <c r="G64" s="139">
        <v>0.4</v>
      </c>
      <c r="H64" s="139">
        <v>9.8000000000000007</v>
      </c>
      <c r="I64" s="139">
        <v>47</v>
      </c>
      <c r="J64" s="55">
        <f t="shared" si="39"/>
        <v>0.30000000000000004</v>
      </c>
      <c r="K64" s="55">
        <f t="shared" si="40"/>
        <v>0.30000000000000004</v>
      </c>
      <c r="L64" s="55">
        <f t="shared" si="41"/>
        <v>7.3500000000000005</v>
      </c>
      <c r="M64" s="55">
        <f t="shared" si="42"/>
        <v>35.25</v>
      </c>
      <c r="N64" s="139">
        <v>3.75</v>
      </c>
    </row>
    <row r="65" spans="1:14" ht="14.1" customHeight="1" x14ac:dyDescent="0.25">
      <c r="A65" s="139"/>
      <c r="B65" s="159" t="s">
        <v>65</v>
      </c>
      <c r="C65" s="652"/>
      <c r="D65" s="653"/>
      <c r="E65" s="653"/>
      <c r="F65" s="653"/>
      <c r="G65" s="653"/>
      <c r="H65" s="653"/>
      <c r="I65" s="654"/>
      <c r="J65" s="120">
        <f>SUM(J62:J64)</f>
        <v>8.4200000000000017</v>
      </c>
      <c r="K65" s="120">
        <f>SUM(K62:K64)</f>
        <v>8.7000000000000011</v>
      </c>
      <c r="L65" s="120">
        <f>SUM(L62:L64)</f>
        <v>34.950000000000003</v>
      </c>
      <c r="M65" s="120">
        <f>SUM(M62:M64)</f>
        <v>259.45000000000005</v>
      </c>
      <c r="N65" s="160"/>
    </row>
    <row r="66" spans="1:14" ht="14.1" customHeight="1" x14ac:dyDescent="0.25">
      <c r="A66" s="244"/>
      <c r="B66" s="242" t="s">
        <v>181</v>
      </c>
      <c r="C66" s="54">
        <v>6</v>
      </c>
      <c r="D66" s="237">
        <v>6</v>
      </c>
      <c r="E66" s="237">
        <v>6</v>
      </c>
      <c r="F66" s="231"/>
      <c r="G66" s="231"/>
      <c r="H66" s="231"/>
      <c r="I66" s="232"/>
      <c r="J66" s="120"/>
      <c r="K66" s="120"/>
      <c r="L66" s="120"/>
      <c r="M66" s="120"/>
      <c r="N66" s="243"/>
    </row>
    <row r="67" spans="1:14" ht="14.1" customHeight="1" x14ac:dyDescent="0.25">
      <c r="A67" s="139"/>
      <c r="B67" s="159" t="s">
        <v>66</v>
      </c>
      <c r="C67" s="652"/>
      <c r="D67" s="653"/>
      <c r="E67" s="653"/>
      <c r="F67" s="653"/>
      <c r="G67" s="653"/>
      <c r="H67" s="653"/>
      <c r="I67" s="654"/>
      <c r="J67" s="120">
        <f>ABS(J65+J60+J52+J20)</f>
        <v>58.499260000000007</v>
      </c>
      <c r="K67" s="120">
        <f>ABS(K65+K60+K52+K20)</f>
        <v>67.227699999999999</v>
      </c>
      <c r="L67" s="120">
        <f>ABS(L65+L60+L52+L20)</f>
        <v>316.30966000000001</v>
      </c>
      <c r="M67" s="120">
        <f>ABS(M65+M60+M52+M20)</f>
        <v>2128.3566000000001</v>
      </c>
      <c r="N67" s="160"/>
    </row>
    <row r="68" spans="1:14" ht="14.1" customHeight="1" x14ac:dyDescent="0.25">
      <c r="K68" s="222"/>
      <c r="L68" s="222"/>
      <c r="M68" s="222"/>
    </row>
    <row r="69" spans="1:14" ht="14.1" customHeight="1" x14ac:dyDescent="0.25">
      <c r="K69" s="187"/>
      <c r="L69" s="187"/>
      <c r="M69" s="187"/>
    </row>
  </sheetData>
  <mergeCells count="36">
    <mergeCell ref="N13:N14"/>
    <mergeCell ref="H13:H14"/>
    <mergeCell ref="I13:I14"/>
    <mergeCell ref="J13:J14"/>
    <mergeCell ref="K13:K14"/>
    <mergeCell ref="L13:L14"/>
    <mergeCell ref="C67:I67"/>
    <mergeCell ref="A53:N53"/>
    <mergeCell ref="C60:I60"/>
    <mergeCell ref="A61:N61"/>
    <mergeCell ref="C65:I65"/>
    <mergeCell ref="C52:I52"/>
    <mergeCell ref="A4:N4"/>
    <mergeCell ref="F5:H5"/>
    <mergeCell ref="J5:L5"/>
    <mergeCell ref="A6:E6"/>
    <mergeCell ref="A7:N7"/>
    <mergeCell ref="C20:I20"/>
    <mergeCell ref="A21:N21"/>
    <mergeCell ref="A13:A14"/>
    <mergeCell ref="B13:B14"/>
    <mergeCell ref="C13:C14"/>
    <mergeCell ref="D13:D14"/>
    <mergeCell ref="E13:E14"/>
    <mergeCell ref="F13:F14"/>
    <mergeCell ref="G13:G14"/>
    <mergeCell ref="M13:M14"/>
    <mergeCell ref="A3:C3"/>
    <mergeCell ref="D3:H3"/>
    <mergeCell ref="A1:N1"/>
    <mergeCell ref="A2:C2"/>
    <mergeCell ref="D2:H2"/>
    <mergeCell ref="I2:K2"/>
    <mergeCell ref="L2:N2"/>
    <mergeCell ref="I3:K3"/>
    <mergeCell ref="L3:N3"/>
  </mergeCells>
  <pageMargins left="0.25" right="0.25" top="0.31130268199233718" bottom="0.36458333333333331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view="pageLayout" topLeftCell="A4" zoomScale="93" zoomScalePageLayoutView="93" workbookViewId="0">
      <selection activeCell="G21" sqref="G21"/>
    </sheetView>
  </sheetViews>
  <sheetFormatPr defaultRowHeight="14.1" customHeight="1" x14ac:dyDescent="0.25"/>
  <cols>
    <col min="1" max="1" width="4.7109375" style="135" customWidth="1"/>
    <col min="2" max="2" width="23.28515625" style="135" customWidth="1"/>
    <col min="3" max="4" width="7" style="135" customWidth="1"/>
    <col min="5" max="5" width="7.5703125" style="135" customWidth="1"/>
    <col min="6" max="6" width="9.7109375" style="135" customWidth="1"/>
    <col min="7" max="7" width="8.7109375" style="135" customWidth="1"/>
    <col min="8" max="8" width="7.85546875" style="135" customWidth="1"/>
    <col min="9" max="9" width="12.85546875" style="135" customWidth="1"/>
    <col min="10" max="10" width="9.28515625" style="135" customWidth="1"/>
    <col min="11" max="11" width="8.7109375" style="135" customWidth="1"/>
    <col min="12" max="12" width="9.7109375" style="135" customWidth="1"/>
    <col min="13" max="13" width="9.5703125" style="135" customWidth="1"/>
    <col min="14" max="14" width="12" style="135" customWidth="1"/>
    <col min="15" max="16384" width="9.140625" style="135"/>
  </cols>
  <sheetData>
    <row r="1" spans="1:14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4" ht="14.1" customHeight="1" x14ac:dyDescent="0.25">
      <c r="A2" s="647" t="s">
        <v>0</v>
      </c>
      <c r="B2" s="647"/>
      <c r="C2" s="647"/>
      <c r="D2" s="648" t="s">
        <v>186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</row>
    <row r="3" spans="1:14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</row>
    <row r="4" spans="1:14" ht="14.1" customHeight="1" x14ac:dyDescent="0.25">
      <c r="A4" s="693" t="s">
        <v>115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4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4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4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4" ht="14.1" customHeight="1" x14ac:dyDescent="0.25">
      <c r="A8" s="140">
        <v>49</v>
      </c>
      <c r="B8" s="141" t="s">
        <v>125</v>
      </c>
      <c r="C8" s="72">
        <v>110</v>
      </c>
      <c r="D8" s="74"/>
      <c r="E8" s="74"/>
      <c r="F8" s="74"/>
      <c r="G8" s="74"/>
      <c r="H8" s="74"/>
      <c r="I8" s="74"/>
      <c r="J8" s="71">
        <f>SUM(J9:J12)</f>
        <v>8.052249999999999</v>
      </c>
      <c r="K8" s="71">
        <f t="shared" ref="K8:M8" si="0">SUM(K9:K12)</f>
        <v>8.1912500000000001</v>
      </c>
      <c r="L8" s="71">
        <f t="shared" si="0"/>
        <v>9.7422500000000003</v>
      </c>
      <c r="M8" s="71">
        <f t="shared" si="0"/>
        <v>145.3075</v>
      </c>
      <c r="N8" s="74">
        <v>0.38</v>
      </c>
    </row>
    <row r="9" spans="1:14" ht="14.1" customHeight="1" x14ac:dyDescent="0.25">
      <c r="A9" s="142"/>
      <c r="B9" s="143" t="s">
        <v>85</v>
      </c>
      <c r="C9" s="73"/>
      <c r="D9" s="75">
        <v>50</v>
      </c>
      <c r="E9" s="75">
        <v>43.75</v>
      </c>
      <c r="F9" s="75">
        <v>12.7</v>
      </c>
      <c r="G9" s="80">
        <v>11.5</v>
      </c>
      <c r="H9" s="80">
        <v>0.7</v>
      </c>
      <c r="I9" s="80">
        <v>157</v>
      </c>
      <c r="J9" s="88">
        <f>ABS(E9/100*F9)</f>
        <v>5.5562499999999995</v>
      </c>
      <c r="K9" s="88">
        <f>ABS(E9/100*G9)</f>
        <v>5.03125</v>
      </c>
      <c r="L9" s="88">
        <f>ABS(E9/100*H9)</f>
        <v>0.30624999999999997</v>
      </c>
      <c r="M9" s="88">
        <f>ABS(E9/100*I9)</f>
        <v>68.6875</v>
      </c>
      <c r="N9" s="75"/>
    </row>
    <row r="10" spans="1:14" ht="14.1" customHeight="1" x14ac:dyDescent="0.25">
      <c r="A10" s="142"/>
      <c r="B10" s="75" t="s">
        <v>37</v>
      </c>
      <c r="C10" s="144"/>
      <c r="D10" s="80">
        <v>2</v>
      </c>
      <c r="E10" s="75">
        <v>2</v>
      </c>
      <c r="F10" s="88">
        <v>0.8</v>
      </c>
      <c r="G10" s="88">
        <v>72.5</v>
      </c>
      <c r="H10" s="88">
        <v>1.3</v>
      </c>
      <c r="I10" s="88">
        <v>661</v>
      </c>
      <c r="J10" s="88">
        <f t="shared" ref="J10:J12" si="1">ABS(E10/100*F10)</f>
        <v>1.6E-2</v>
      </c>
      <c r="K10" s="88">
        <f t="shared" ref="K10:K12" si="2">ABS(E10/100*G10)</f>
        <v>1.45</v>
      </c>
      <c r="L10" s="88">
        <f t="shared" ref="L10:L12" si="3">ABS(E10/100*H10)</f>
        <v>2.6000000000000002E-2</v>
      </c>
      <c r="M10" s="88">
        <f t="shared" ref="M10:M12" si="4">ABS(E10/100*I10)</f>
        <v>13.22</v>
      </c>
      <c r="N10" s="75"/>
    </row>
    <row r="11" spans="1:14" ht="14.1" customHeight="1" x14ac:dyDescent="0.25">
      <c r="A11" s="142"/>
      <c r="B11" s="75" t="s">
        <v>92</v>
      </c>
      <c r="C11" s="144"/>
      <c r="D11" s="80">
        <v>10</v>
      </c>
      <c r="E11" s="75">
        <v>10</v>
      </c>
      <c r="F11" s="75">
        <v>10.3</v>
      </c>
      <c r="G11" s="18">
        <v>1.1000000000000001</v>
      </c>
      <c r="H11" s="75">
        <v>70.599999999999994</v>
      </c>
      <c r="I11" s="80">
        <v>334</v>
      </c>
      <c r="J11" s="88">
        <f t="shared" si="1"/>
        <v>1.03</v>
      </c>
      <c r="K11" s="88">
        <f t="shared" si="2"/>
        <v>0.11000000000000001</v>
      </c>
      <c r="L11" s="88">
        <f t="shared" si="3"/>
        <v>7.06</v>
      </c>
      <c r="M11" s="88">
        <f t="shared" si="4"/>
        <v>33.4</v>
      </c>
      <c r="N11" s="75"/>
    </row>
    <row r="12" spans="1:14" ht="14.1" customHeight="1" x14ac:dyDescent="0.25">
      <c r="A12" s="97"/>
      <c r="B12" s="80" t="s">
        <v>41</v>
      </c>
      <c r="C12" s="97"/>
      <c r="D12" s="80">
        <v>50</v>
      </c>
      <c r="E12" s="80">
        <v>50</v>
      </c>
      <c r="F12" s="82">
        <v>2.9</v>
      </c>
      <c r="G12" s="88">
        <v>3.2</v>
      </c>
      <c r="H12" s="82">
        <v>4.7</v>
      </c>
      <c r="I12" s="88">
        <v>60</v>
      </c>
      <c r="J12" s="88">
        <f t="shared" si="1"/>
        <v>1.45</v>
      </c>
      <c r="K12" s="88">
        <f t="shared" si="2"/>
        <v>1.6</v>
      </c>
      <c r="L12" s="88">
        <f t="shared" si="3"/>
        <v>2.35</v>
      </c>
      <c r="M12" s="88">
        <f t="shared" si="4"/>
        <v>30</v>
      </c>
      <c r="N12" s="75"/>
    </row>
    <row r="13" spans="1:14" ht="30" customHeight="1" x14ac:dyDescent="0.25">
      <c r="A13" s="584">
        <v>13</v>
      </c>
      <c r="B13" s="184" t="s">
        <v>284</v>
      </c>
      <c r="C13" s="368">
        <v>100</v>
      </c>
      <c r="D13" s="370"/>
      <c r="E13" s="370"/>
      <c r="F13" s="178"/>
      <c r="G13" s="178"/>
      <c r="H13" s="178"/>
      <c r="I13" s="178"/>
      <c r="J13" s="161">
        <f>SUM(J14:J18)</f>
        <v>2.3180000000000001</v>
      </c>
      <c r="K13" s="161">
        <f t="shared" ref="K13:M13" si="5">SUM(K14:K18)</f>
        <v>3.145</v>
      </c>
      <c r="L13" s="161">
        <f t="shared" si="5"/>
        <v>6.69</v>
      </c>
      <c r="M13" s="161">
        <f t="shared" si="5"/>
        <v>65.45</v>
      </c>
      <c r="N13" s="301"/>
    </row>
    <row r="14" spans="1:14" ht="15" customHeight="1" x14ac:dyDescent="0.25">
      <c r="A14" s="369"/>
      <c r="B14" s="517" t="s">
        <v>54</v>
      </c>
      <c r="C14" s="369"/>
      <c r="D14" s="371">
        <v>100</v>
      </c>
      <c r="E14" s="371">
        <v>80</v>
      </c>
      <c r="F14" s="489">
        <v>1.8</v>
      </c>
      <c r="G14" s="489">
        <v>0.1</v>
      </c>
      <c r="H14" s="489">
        <v>4.7</v>
      </c>
      <c r="I14" s="480">
        <v>28</v>
      </c>
      <c r="J14" s="495">
        <f t="shared" ref="J14:J17" si="6">ABS(E14/100*F14)</f>
        <v>1.4400000000000002</v>
      </c>
      <c r="K14" s="495">
        <f t="shared" ref="K14:K17" si="7">ABS(E14/100*G14)</f>
        <v>8.0000000000000016E-2</v>
      </c>
      <c r="L14" s="495">
        <f t="shared" ref="L14:L17" si="8">ABS(E14/100*H14)</f>
        <v>3.7600000000000002</v>
      </c>
      <c r="M14" s="493">
        <f t="shared" ref="M14:M17" si="9">ABS(E14/100*I14)</f>
        <v>22.400000000000002</v>
      </c>
      <c r="N14" s="28"/>
    </row>
    <row r="15" spans="1:14" ht="15" customHeight="1" x14ac:dyDescent="0.25">
      <c r="A15" s="369"/>
      <c r="B15" s="517" t="s">
        <v>38</v>
      </c>
      <c r="C15" s="369"/>
      <c r="D15" s="371">
        <v>3</v>
      </c>
      <c r="E15" s="371">
        <v>3</v>
      </c>
      <c r="F15" s="495">
        <v>0</v>
      </c>
      <c r="G15" s="495">
        <v>99.9</v>
      </c>
      <c r="H15" s="495">
        <v>0</v>
      </c>
      <c r="I15" s="493">
        <v>899</v>
      </c>
      <c r="J15" s="495">
        <f t="shared" si="6"/>
        <v>0</v>
      </c>
      <c r="K15" s="495">
        <f t="shared" si="7"/>
        <v>2.9969999999999999</v>
      </c>
      <c r="L15" s="495">
        <f t="shared" si="8"/>
        <v>0</v>
      </c>
      <c r="M15" s="493">
        <f t="shared" si="9"/>
        <v>26.97</v>
      </c>
      <c r="N15" s="28"/>
    </row>
    <row r="16" spans="1:14" ht="16.5" customHeight="1" x14ac:dyDescent="0.25">
      <c r="A16" s="369"/>
      <c r="B16" s="517" t="s">
        <v>36</v>
      </c>
      <c r="C16" s="369"/>
      <c r="D16" s="371">
        <v>20</v>
      </c>
      <c r="E16" s="371">
        <v>16</v>
      </c>
      <c r="F16" s="495">
        <v>1.3</v>
      </c>
      <c r="G16" s="495">
        <v>0.1</v>
      </c>
      <c r="H16" s="495">
        <v>6.9</v>
      </c>
      <c r="I16" s="495">
        <v>35</v>
      </c>
      <c r="J16" s="495">
        <f t="shared" si="6"/>
        <v>0.20800000000000002</v>
      </c>
      <c r="K16" s="495">
        <f t="shared" si="7"/>
        <v>1.6E-2</v>
      </c>
      <c r="L16" s="495">
        <f t="shared" si="8"/>
        <v>1.1040000000000001</v>
      </c>
      <c r="M16" s="493">
        <f t="shared" si="9"/>
        <v>5.6000000000000005</v>
      </c>
      <c r="N16" s="28"/>
    </row>
    <row r="17" spans="1:14" ht="16.5" customHeight="1" x14ac:dyDescent="0.25">
      <c r="A17" s="369"/>
      <c r="B17" s="517" t="s">
        <v>81</v>
      </c>
      <c r="C17" s="369"/>
      <c r="D17" s="371">
        <v>20</v>
      </c>
      <c r="E17" s="371">
        <v>18</v>
      </c>
      <c r="F17" s="495">
        <v>3.1</v>
      </c>
      <c r="G17" s="493">
        <v>0.2</v>
      </c>
      <c r="H17" s="493">
        <v>6.5</v>
      </c>
      <c r="I17" s="493">
        <v>40</v>
      </c>
      <c r="J17" s="495">
        <f t="shared" si="6"/>
        <v>0.55799999999999994</v>
      </c>
      <c r="K17" s="495">
        <f t="shared" si="7"/>
        <v>3.5999999999999997E-2</v>
      </c>
      <c r="L17" s="495">
        <f t="shared" si="8"/>
        <v>1.17</v>
      </c>
      <c r="M17" s="493">
        <f t="shared" si="9"/>
        <v>7.1999999999999993</v>
      </c>
      <c r="N17" s="28"/>
    </row>
    <row r="18" spans="1:14" ht="15.75" customHeight="1" x14ac:dyDescent="0.25">
      <c r="A18" s="32"/>
      <c r="B18" s="518" t="s">
        <v>35</v>
      </c>
      <c r="C18" s="32"/>
      <c r="D18" s="14">
        <v>10</v>
      </c>
      <c r="E18" s="14">
        <v>8</v>
      </c>
      <c r="F18" s="482">
        <v>1.4</v>
      </c>
      <c r="G18" s="482">
        <v>0.2</v>
      </c>
      <c r="H18" s="482">
        <v>8.1999999999999993</v>
      </c>
      <c r="I18" s="482">
        <v>41</v>
      </c>
      <c r="J18" s="482">
        <f>ABS(E31/100*F18)</f>
        <v>0.11199999999999999</v>
      </c>
      <c r="K18" s="482">
        <f>ABS(E31/100*G18)</f>
        <v>1.6E-2</v>
      </c>
      <c r="L18" s="482">
        <f>ABS(E31/100*H18)</f>
        <v>0.65599999999999992</v>
      </c>
      <c r="M18" s="8">
        <f>ABS(E31/100*I18)</f>
        <v>3.2800000000000002</v>
      </c>
      <c r="N18" s="377"/>
    </row>
    <row r="19" spans="1:14" ht="30" customHeight="1" x14ac:dyDescent="0.25">
      <c r="A19" s="86">
        <v>98</v>
      </c>
      <c r="B19" s="375" t="s">
        <v>149</v>
      </c>
      <c r="C19" s="378">
        <v>200</v>
      </c>
      <c r="D19" s="386"/>
      <c r="E19" s="386"/>
      <c r="F19" s="389"/>
      <c r="G19" s="386"/>
      <c r="H19" s="386"/>
      <c r="I19" s="386"/>
      <c r="J19" s="387">
        <f>SUM(J20:J22)</f>
        <v>3.48</v>
      </c>
      <c r="K19" s="387">
        <f>SUM(K20:K22)</f>
        <v>3.84</v>
      </c>
      <c r="L19" s="387">
        <f>SUM(L20:L22)</f>
        <v>20.61</v>
      </c>
      <c r="M19" s="391">
        <f>SUM(M20:M22)</f>
        <v>131.85</v>
      </c>
      <c r="N19" s="386">
        <v>0.9</v>
      </c>
    </row>
    <row r="20" spans="1:14" ht="14.1" customHeight="1" x14ac:dyDescent="0.25">
      <c r="A20" s="86"/>
      <c r="B20" s="3" t="s">
        <v>21</v>
      </c>
      <c r="C20" s="86"/>
      <c r="D20" s="82">
        <v>1.7</v>
      </c>
      <c r="E20" s="82">
        <v>1.7</v>
      </c>
      <c r="F20" s="88"/>
      <c r="G20" s="82"/>
      <c r="H20" s="82"/>
      <c r="I20" s="82"/>
      <c r="J20" s="88">
        <f t="shared" ref="J20:J22" si="10">ABS(E20/100*F20)</f>
        <v>0</v>
      </c>
      <c r="K20" s="88">
        <f t="shared" ref="K20:K22" si="11">ABS(E20/100*G20)</f>
        <v>0</v>
      </c>
      <c r="L20" s="88">
        <f t="shared" ref="L20:L22" si="12">ABS(E20/100*H20)</f>
        <v>0</v>
      </c>
      <c r="M20" s="88">
        <f t="shared" ref="M20:M22" si="13">ABS(E20/100*I20)</f>
        <v>0</v>
      </c>
      <c r="N20" s="82"/>
    </row>
    <row r="21" spans="1:14" ht="14.1" customHeight="1" x14ac:dyDescent="0.25">
      <c r="A21" s="86"/>
      <c r="B21" s="88" t="s">
        <v>41</v>
      </c>
      <c r="C21" s="4"/>
      <c r="D21" s="82">
        <v>120</v>
      </c>
      <c r="E21" s="82">
        <v>120</v>
      </c>
      <c r="F21" s="20">
        <v>2.9</v>
      </c>
      <c r="G21" s="88">
        <v>3.2</v>
      </c>
      <c r="H21" s="82">
        <v>4.7</v>
      </c>
      <c r="I21" s="88">
        <v>60</v>
      </c>
      <c r="J21" s="88">
        <f t="shared" si="10"/>
        <v>3.48</v>
      </c>
      <c r="K21" s="88">
        <f t="shared" si="11"/>
        <v>3.84</v>
      </c>
      <c r="L21" s="88">
        <f t="shared" si="12"/>
        <v>5.64</v>
      </c>
      <c r="M21" s="88">
        <f t="shared" si="13"/>
        <v>72</v>
      </c>
      <c r="N21" s="82"/>
    </row>
    <row r="22" spans="1:14" ht="14.1" customHeight="1" x14ac:dyDescent="0.25">
      <c r="A22" s="86"/>
      <c r="B22" s="99" t="s">
        <v>60</v>
      </c>
      <c r="C22" s="132"/>
      <c r="D22" s="8">
        <v>15</v>
      </c>
      <c r="E22" s="8">
        <v>15</v>
      </c>
      <c r="F22" s="99">
        <v>0</v>
      </c>
      <c r="G22" s="99">
        <v>0</v>
      </c>
      <c r="H22" s="99">
        <v>99.8</v>
      </c>
      <c r="I22" s="99">
        <v>399</v>
      </c>
      <c r="J22" s="88">
        <f t="shared" si="10"/>
        <v>0</v>
      </c>
      <c r="K22" s="88">
        <f t="shared" si="11"/>
        <v>0</v>
      </c>
      <c r="L22" s="88">
        <f t="shared" si="12"/>
        <v>14.969999999999999</v>
      </c>
      <c r="M22" s="88">
        <f t="shared" si="13"/>
        <v>59.849999999999994</v>
      </c>
      <c r="N22" s="8"/>
    </row>
    <row r="23" spans="1:14" ht="14.1" customHeight="1" x14ac:dyDescent="0.2">
      <c r="A23" s="72"/>
      <c r="B23" s="145" t="s">
        <v>91</v>
      </c>
      <c r="C23" s="96"/>
      <c r="D23" s="79"/>
      <c r="E23" s="79"/>
      <c r="F23" s="79"/>
      <c r="G23" s="79"/>
      <c r="H23" s="79"/>
      <c r="I23" s="79"/>
      <c r="J23" s="76">
        <f>SUM(J24:J25)</f>
        <v>2.39</v>
      </c>
      <c r="K23" s="76">
        <f t="shared" ref="K23:M23" si="14">SUM(K24:K25)</f>
        <v>7.97</v>
      </c>
      <c r="L23" s="76">
        <f t="shared" si="14"/>
        <v>16</v>
      </c>
      <c r="M23" s="76">
        <f t="shared" si="14"/>
        <v>145.60000000000002</v>
      </c>
      <c r="N23" s="74"/>
    </row>
    <row r="24" spans="1:14" ht="14.1" customHeight="1" x14ac:dyDescent="0.25">
      <c r="A24" s="73"/>
      <c r="B24" s="146" t="s">
        <v>71</v>
      </c>
      <c r="C24" s="144">
        <v>30</v>
      </c>
      <c r="D24" s="80">
        <v>30</v>
      </c>
      <c r="E24" s="80">
        <v>30</v>
      </c>
      <c r="F24" s="88">
        <v>7.7</v>
      </c>
      <c r="G24" s="88">
        <v>2.4</v>
      </c>
      <c r="H24" s="88">
        <v>52.9</v>
      </c>
      <c r="I24" s="82">
        <v>265</v>
      </c>
      <c r="J24" s="88">
        <f t="shared" ref="J24:J25" si="15">ABS(E24/100*F24)</f>
        <v>2.31</v>
      </c>
      <c r="K24" s="88">
        <f t="shared" ref="K24:K25" si="16">ABS(E24/100*G24)</f>
        <v>0.72</v>
      </c>
      <c r="L24" s="88">
        <f t="shared" ref="L24:L25" si="17">ABS(E24/100*H24)</f>
        <v>15.87</v>
      </c>
      <c r="M24" s="88">
        <f t="shared" ref="M24:M25" si="18">ABS(E24/100*I24)</f>
        <v>79.5</v>
      </c>
      <c r="N24" s="75"/>
    </row>
    <row r="25" spans="1:14" ht="14.1" customHeight="1" x14ac:dyDescent="0.25">
      <c r="A25" s="32"/>
      <c r="B25" s="8" t="s">
        <v>83</v>
      </c>
      <c r="C25" s="147">
        <v>10</v>
      </c>
      <c r="D25" s="149">
        <v>10</v>
      </c>
      <c r="E25" s="149">
        <v>10</v>
      </c>
      <c r="F25" s="99">
        <v>0.8</v>
      </c>
      <c r="G25" s="99">
        <v>72.5</v>
      </c>
      <c r="H25" s="99">
        <v>1.3</v>
      </c>
      <c r="I25" s="8">
        <v>661</v>
      </c>
      <c r="J25" s="88">
        <f t="shared" si="15"/>
        <v>8.0000000000000016E-2</v>
      </c>
      <c r="K25" s="88">
        <f t="shared" si="16"/>
        <v>7.25</v>
      </c>
      <c r="L25" s="88">
        <f t="shared" si="17"/>
        <v>0.13</v>
      </c>
      <c r="M25" s="88">
        <f t="shared" si="18"/>
        <v>66.100000000000009</v>
      </c>
      <c r="N25" s="14"/>
    </row>
    <row r="26" spans="1:14" ht="14.1" customHeight="1" x14ac:dyDescent="0.25">
      <c r="A26" s="32"/>
      <c r="B26" s="148" t="s">
        <v>26</v>
      </c>
      <c r="C26" s="700"/>
      <c r="D26" s="701"/>
      <c r="E26" s="701"/>
      <c r="F26" s="701"/>
      <c r="G26" s="701"/>
      <c r="H26" s="701"/>
      <c r="I26" s="702"/>
      <c r="J26" s="120">
        <f>ABS(J23+J19+J13+J8)</f>
        <v>16.24025</v>
      </c>
      <c r="K26" s="120">
        <f t="shared" ref="K26:M26" si="19">ABS(K23+K19+K13+K8)</f>
        <v>23.146249999999998</v>
      </c>
      <c r="L26" s="120">
        <f t="shared" si="19"/>
        <v>53.042249999999996</v>
      </c>
      <c r="M26" s="120">
        <f t="shared" si="19"/>
        <v>488.20750000000004</v>
      </c>
      <c r="N26" s="160"/>
    </row>
    <row r="27" spans="1:14" ht="14.1" customHeight="1" x14ac:dyDescent="0.25">
      <c r="A27" s="694" t="s">
        <v>30</v>
      </c>
      <c r="B27" s="695"/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6"/>
    </row>
    <row r="28" spans="1:14" ht="30.75" customHeight="1" x14ac:dyDescent="0.25">
      <c r="A28" s="72">
        <v>35</v>
      </c>
      <c r="B28" s="21" t="s">
        <v>163</v>
      </c>
      <c r="C28" s="96">
        <v>250</v>
      </c>
      <c r="D28" s="79"/>
      <c r="E28" s="79"/>
      <c r="F28" s="79"/>
      <c r="G28" s="79"/>
      <c r="H28" s="79"/>
      <c r="I28" s="79"/>
      <c r="J28" s="76">
        <f>SUM(J29:J36)</f>
        <v>2.9270000000000005</v>
      </c>
      <c r="K28" s="76">
        <f>SUM(K29:K36)</f>
        <v>5.9780000000000006</v>
      </c>
      <c r="L28" s="76">
        <f>SUM(L29:L36)</f>
        <v>14.49</v>
      </c>
      <c r="M28" s="76">
        <f>SUM(M29:M36)</f>
        <v>125.82</v>
      </c>
      <c r="N28" s="74">
        <v>25.5</v>
      </c>
    </row>
    <row r="29" spans="1:14" ht="14.1" customHeight="1" x14ac:dyDescent="0.25">
      <c r="A29" s="73"/>
      <c r="B29" s="18" t="s">
        <v>34</v>
      </c>
      <c r="C29" s="97"/>
      <c r="D29" s="80">
        <v>85</v>
      </c>
      <c r="E29" s="80">
        <v>64</v>
      </c>
      <c r="F29" s="88">
        <v>2</v>
      </c>
      <c r="G29" s="88">
        <v>0.4</v>
      </c>
      <c r="H29" s="88">
        <v>16.3</v>
      </c>
      <c r="I29" s="88">
        <v>77</v>
      </c>
      <c r="J29" s="88">
        <f t="shared" ref="J29:J36" si="20">ABS(E29/100*F29)</f>
        <v>1.28</v>
      </c>
      <c r="K29" s="88">
        <f t="shared" ref="K29:K36" si="21">ABS(E29/100*G29)</f>
        <v>0.25600000000000001</v>
      </c>
      <c r="L29" s="88">
        <f t="shared" ref="L29:L36" si="22">ABS(E29/100*H29)</f>
        <v>10.432</v>
      </c>
      <c r="M29" s="88">
        <f t="shared" ref="M29:M36" si="23">ABS(E29/100*I29)</f>
        <v>49.28</v>
      </c>
      <c r="N29" s="75"/>
    </row>
    <row r="30" spans="1:14" ht="14.1" customHeight="1" x14ac:dyDescent="0.25">
      <c r="A30" s="73"/>
      <c r="B30" s="80" t="s">
        <v>95</v>
      </c>
      <c r="C30" s="97"/>
      <c r="D30" s="80">
        <v>50</v>
      </c>
      <c r="E30" s="80">
        <v>50</v>
      </c>
      <c r="F30" s="80">
        <v>1.8</v>
      </c>
      <c r="G30" s="80">
        <v>0.1</v>
      </c>
      <c r="H30" s="80">
        <v>3</v>
      </c>
      <c r="I30" s="80">
        <v>23</v>
      </c>
      <c r="J30" s="88">
        <f t="shared" si="20"/>
        <v>0.9</v>
      </c>
      <c r="K30" s="88">
        <f t="shared" si="21"/>
        <v>0.05</v>
      </c>
      <c r="L30" s="88">
        <f t="shared" si="22"/>
        <v>1.5</v>
      </c>
      <c r="M30" s="88">
        <f t="shared" si="23"/>
        <v>11.5</v>
      </c>
      <c r="N30" s="75"/>
    </row>
    <row r="31" spans="1:14" ht="14.1" customHeight="1" x14ac:dyDescent="0.25">
      <c r="A31" s="73"/>
      <c r="B31" s="80" t="s">
        <v>35</v>
      </c>
      <c r="C31" s="97"/>
      <c r="D31" s="80">
        <v>10</v>
      </c>
      <c r="E31" s="80">
        <v>8</v>
      </c>
      <c r="F31" s="495">
        <v>1.4</v>
      </c>
      <c r="G31" s="495">
        <v>0.2</v>
      </c>
      <c r="H31" s="495">
        <v>8.1999999999999993</v>
      </c>
      <c r="I31" s="495">
        <v>41</v>
      </c>
      <c r="J31" s="495">
        <f t="shared" si="20"/>
        <v>0.11199999999999999</v>
      </c>
      <c r="K31" s="495">
        <f t="shared" si="21"/>
        <v>1.6E-2</v>
      </c>
      <c r="L31" s="495">
        <f t="shared" si="22"/>
        <v>0.65599999999999992</v>
      </c>
      <c r="M31" s="495">
        <f t="shared" si="23"/>
        <v>3.2800000000000002</v>
      </c>
      <c r="N31" s="75"/>
    </row>
    <row r="32" spans="1:14" ht="14.1" customHeight="1" x14ac:dyDescent="0.25">
      <c r="A32" s="73"/>
      <c r="B32" s="18" t="s">
        <v>36</v>
      </c>
      <c r="C32" s="97"/>
      <c r="D32" s="80">
        <v>10</v>
      </c>
      <c r="E32" s="80">
        <v>8</v>
      </c>
      <c r="F32" s="88">
        <v>1.3</v>
      </c>
      <c r="G32" s="88">
        <v>0.1</v>
      </c>
      <c r="H32" s="88">
        <v>6.9</v>
      </c>
      <c r="I32" s="88">
        <v>35</v>
      </c>
      <c r="J32" s="88">
        <f t="shared" si="20"/>
        <v>0.10400000000000001</v>
      </c>
      <c r="K32" s="88">
        <f t="shared" si="21"/>
        <v>8.0000000000000002E-3</v>
      </c>
      <c r="L32" s="88">
        <f t="shared" si="22"/>
        <v>0.55200000000000005</v>
      </c>
      <c r="M32" s="88">
        <f t="shared" si="23"/>
        <v>2.8000000000000003</v>
      </c>
      <c r="N32" s="75"/>
    </row>
    <row r="33" spans="1:14" ht="14.1" customHeight="1" x14ac:dyDescent="0.25">
      <c r="A33" s="73"/>
      <c r="B33" s="18" t="s">
        <v>72</v>
      </c>
      <c r="C33" s="97"/>
      <c r="D33" s="80">
        <v>11</v>
      </c>
      <c r="E33" s="80">
        <v>11</v>
      </c>
      <c r="F33" s="88">
        <v>2.5</v>
      </c>
      <c r="G33" s="88">
        <v>20</v>
      </c>
      <c r="H33" s="88">
        <v>3.4</v>
      </c>
      <c r="I33" s="88">
        <v>206</v>
      </c>
      <c r="J33" s="88">
        <f t="shared" si="20"/>
        <v>0.27500000000000002</v>
      </c>
      <c r="K33" s="88">
        <f t="shared" si="21"/>
        <v>2.2000000000000002</v>
      </c>
      <c r="L33" s="88">
        <f t="shared" si="22"/>
        <v>0.374</v>
      </c>
      <c r="M33" s="88">
        <f t="shared" si="23"/>
        <v>22.66</v>
      </c>
      <c r="N33" s="75"/>
    </row>
    <row r="34" spans="1:14" ht="14.1" customHeight="1" x14ac:dyDescent="0.25">
      <c r="A34" s="75"/>
      <c r="B34" s="18" t="s">
        <v>37</v>
      </c>
      <c r="C34" s="97"/>
      <c r="D34" s="80">
        <v>2</v>
      </c>
      <c r="E34" s="80">
        <v>2</v>
      </c>
      <c r="F34" s="88">
        <v>0.8</v>
      </c>
      <c r="G34" s="88">
        <v>72.5</v>
      </c>
      <c r="H34" s="88">
        <v>1.3</v>
      </c>
      <c r="I34" s="88">
        <v>661</v>
      </c>
      <c r="J34" s="88">
        <f t="shared" si="20"/>
        <v>1.6E-2</v>
      </c>
      <c r="K34" s="88">
        <f t="shared" si="21"/>
        <v>1.45</v>
      </c>
      <c r="L34" s="88">
        <f t="shared" si="22"/>
        <v>2.6000000000000002E-2</v>
      </c>
      <c r="M34" s="88">
        <f t="shared" si="23"/>
        <v>13.22</v>
      </c>
      <c r="N34" s="75"/>
    </row>
    <row r="35" spans="1:14" ht="14.1" customHeight="1" x14ac:dyDescent="0.25">
      <c r="A35" s="80"/>
      <c r="B35" s="80" t="s">
        <v>38</v>
      </c>
      <c r="C35" s="97"/>
      <c r="D35" s="80">
        <v>2</v>
      </c>
      <c r="E35" s="80">
        <v>2</v>
      </c>
      <c r="F35" s="88">
        <v>0</v>
      </c>
      <c r="G35" s="26">
        <v>99.9</v>
      </c>
      <c r="H35" s="88">
        <v>0</v>
      </c>
      <c r="I35" s="82">
        <v>899</v>
      </c>
      <c r="J35" s="88">
        <f t="shared" si="20"/>
        <v>0</v>
      </c>
      <c r="K35" s="88">
        <f t="shared" si="21"/>
        <v>1.9980000000000002</v>
      </c>
      <c r="L35" s="88">
        <f t="shared" si="22"/>
        <v>0</v>
      </c>
      <c r="M35" s="88">
        <f t="shared" si="23"/>
        <v>17.98</v>
      </c>
      <c r="N35" s="75"/>
    </row>
    <row r="36" spans="1:14" ht="14.1" customHeight="1" x14ac:dyDescent="0.25">
      <c r="A36" s="23"/>
      <c r="B36" s="5" t="s">
        <v>55</v>
      </c>
      <c r="C36" s="97"/>
      <c r="D36" s="80">
        <v>5</v>
      </c>
      <c r="E36" s="80">
        <v>5</v>
      </c>
      <c r="F36" s="80">
        <v>4.8</v>
      </c>
      <c r="G36" s="80">
        <v>0</v>
      </c>
      <c r="H36" s="80">
        <v>19</v>
      </c>
      <c r="I36" s="75">
        <v>102</v>
      </c>
      <c r="J36" s="88">
        <f t="shared" si="20"/>
        <v>0.24</v>
      </c>
      <c r="K36" s="88">
        <f t="shared" si="21"/>
        <v>0</v>
      </c>
      <c r="L36" s="88">
        <f t="shared" si="22"/>
        <v>0.95000000000000007</v>
      </c>
      <c r="M36" s="88">
        <f t="shared" si="23"/>
        <v>5.1000000000000005</v>
      </c>
      <c r="N36" s="75"/>
    </row>
    <row r="37" spans="1:14" ht="26.25" customHeight="1" x14ac:dyDescent="0.25">
      <c r="A37" s="53">
        <v>73</v>
      </c>
      <c r="B37" s="11" t="s">
        <v>179</v>
      </c>
      <c r="C37" s="96">
        <v>100</v>
      </c>
      <c r="D37" s="79"/>
      <c r="E37" s="74"/>
      <c r="F37" s="52"/>
      <c r="G37" s="79"/>
      <c r="H37" s="74"/>
      <c r="I37" s="79"/>
      <c r="J37" s="76">
        <f>SUM(J38:J46)</f>
        <v>15.886259999999998</v>
      </c>
      <c r="K37" s="76">
        <f>SUM(K38:K46)</f>
        <v>16.266699999999997</v>
      </c>
      <c r="L37" s="76">
        <f>SUM(L38:L46)</f>
        <v>20.046659999999999</v>
      </c>
      <c r="M37" s="76">
        <f>SUM(M38:M46)</f>
        <v>290.3766</v>
      </c>
      <c r="N37" s="74">
        <v>3.3</v>
      </c>
    </row>
    <row r="38" spans="1:14" ht="14.1" customHeight="1" x14ac:dyDescent="0.25">
      <c r="A38" s="23"/>
      <c r="B38" s="80" t="s">
        <v>75</v>
      </c>
      <c r="C38" s="97"/>
      <c r="D38" s="80">
        <v>76</v>
      </c>
      <c r="E38" s="75">
        <v>69</v>
      </c>
      <c r="F38" s="88">
        <v>18.600000000000001</v>
      </c>
      <c r="G38" s="88">
        <v>16</v>
      </c>
      <c r="H38" s="82">
        <v>0</v>
      </c>
      <c r="I38" s="88">
        <v>218</v>
      </c>
      <c r="J38" s="88">
        <f t="shared" ref="J38:J46" si="24">ABS(E38/100*F38)</f>
        <v>12.834</v>
      </c>
      <c r="K38" s="88">
        <f t="shared" ref="K38:K46" si="25">ABS(E38/100*G38)</f>
        <v>11.04</v>
      </c>
      <c r="L38" s="88">
        <f t="shared" ref="L38:L46" si="26">ABS(E38/100*H38)</f>
        <v>0</v>
      </c>
      <c r="M38" s="88">
        <f t="shared" ref="M38:M46" si="27">ABS(E38/100*I38)</f>
        <v>150.41999999999999</v>
      </c>
      <c r="N38" s="75"/>
    </row>
    <row r="39" spans="1:14" ht="14.1" customHeight="1" x14ac:dyDescent="0.25">
      <c r="A39" s="97"/>
      <c r="B39" s="80" t="s">
        <v>108</v>
      </c>
      <c r="C39" s="97"/>
      <c r="D39" s="80">
        <v>15</v>
      </c>
      <c r="E39" s="80">
        <v>15</v>
      </c>
      <c r="F39" s="80">
        <v>7</v>
      </c>
      <c r="G39" s="80">
        <v>1</v>
      </c>
      <c r="H39" s="80">
        <v>74</v>
      </c>
      <c r="I39" s="80">
        <v>333</v>
      </c>
      <c r="J39" s="88">
        <f t="shared" si="24"/>
        <v>1.05</v>
      </c>
      <c r="K39" s="88">
        <f t="shared" si="25"/>
        <v>0.15</v>
      </c>
      <c r="L39" s="88">
        <f t="shared" si="26"/>
        <v>11.1</v>
      </c>
      <c r="M39" s="88">
        <f t="shared" si="27"/>
        <v>49.949999999999996</v>
      </c>
      <c r="N39" s="75"/>
    </row>
    <row r="40" spans="1:14" ht="14.1" customHeight="1" x14ac:dyDescent="0.25">
      <c r="A40" s="97"/>
      <c r="B40" s="5" t="s">
        <v>35</v>
      </c>
      <c r="C40" s="97"/>
      <c r="D40" s="80">
        <v>5</v>
      </c>
      <c r="E40" s="80">
        <v>4</v>
      </c>
      <c r="F40" s="88">
        <v>1.4</v>
      </c>
      <c r="G40" s="88">
        <v>0.2</v>
      </c>
      <c r="H40" s="88">
        <v>8.1999999999999993</v>
      </c>
      <c r="I40" s="88">
        <v>41</v>
      </c>
      <c r="J40" s="88">
        <f t="shared" si="24"/>
        <v>5.5999999999999994E-2</v>
      </c>
      <c r="K40" s="88">
        <f t="shared" si="25"/>
        <v>8.0000000000000002E-3</v>
      </c>
      <c r="L40" s="88">
        <f t="shared" si="26"/>
        <v>0.32799999999999996</v>
      </c>
      <c r="M40" s="88">
        <f t="shared" si="27"/>
        <v>1.6400000000000001</v>
      </c>
      <c r="N40" s="75"/>
    </row>
    <row r="41" spans="1:14" ht="14.1" customHeight="1" x14ac:dyDescent="0.25">
      <c r="A41" s="97"/>
      <c r="B41" s="5" t="s">
        <v>36</v>
      </c>
      <c r="C41" s="97"/>
      <c r="D41" s="80">
        <v>10</v>
      </c>
      <c r="E41" s="80">
        <v>8</v>
      </c>
      <c r="F41" s="88">
        <v>1.3</v>
      </c>
      <c r="G41" s="88">
        <v>0.1</v>
      </c>
      <c r="H41" s="88">
        <v>6.9</v>
      </c>
      <c r="I41" s="88">
        <v>35</v>
      </c>
      <c r="J41" s="88">
        <f t="shared" si="24"/>
        <v>0.10400000000000001</v>
      </c>
      <c r="K41" s="88">
        <f t="shared" si="25"/>
        <v>8.0000000000000002E-3</v>
      </c>
      <c r="L41" s="88">
        <f t="shared" si="26"/>
        <v>0.55200000000000005</v>
      </c>
      <c r="M41" s="88">
        <f t="shared" si="27"/>
        <v>2.8000000000000003</v>
      </c>
      <c r="N41" s="75"/>
    </row>
    <row r="42" spans="1:14" ht="14.1" customHeight="1" x14ac:dyDescent="0.25">
      <c r="A42" s="97"/>
      <c r="B42" s="5" t="s">
        <v>55</v>
      </c>
      <c r="C42" s="97"/>
      <c r="D42" s="80">
        <v>5</v>
      </c>
      <c r="E42" s="80">
        <v>5</v>
      </c>
      <c r="F42" s="80">
        <v>4.8</v>
      </c>
      <c r="G42" s="80">
        <v>0</v>
      </c>
      <c r="H42" s="80">
        <v>19</v>
      </c>
      <c r="I42" s="75">
        <v>102</v>
      </c>
      <c r="J42" s="88">
        <f t="shared" si="24"/>
        <v>0.24</v>
      </c>
      <c r="K42" s="88">
        <f t="shared" si="25"/>
        <v>0</v>
      </c>
      <c r="L42" s="88">
        <f t="shared" si="26"/>
        <v>0.95000000000000007</v>
      </c>
      <c r="M42" s="88">
        <f t="shared" si="27"/>
        <v>5.1000000000000005</v>
      </c>
      <c r="N42" s="75"/>
    </row>
    <row r="43" spans="1:14" ht="14.1" customHeight="1" x14ac:dyDescent="0.25">
      <c r="A43" s="97"/>
      <c r="B43" s="80" t="s">
        <v>92</v>
      </c>
      <c r="C43" s="97"/>
      <c r="D43" s="80">
        <v>10</v>
      </c>
      <c r="E43" s="80">
        <v>10</v>
      </c>
      <c r="F43" s="75">
        <v>10.3</v>
      </c>
      <c r="G43" s="18">
        <v>1.1000000000000001</v>
      </c>
      <c r="H43" s="75">
        <v>70.599999999999994</v>
      </c>
      <c r="I43" s="80">
        <v>334</v>
      </c>
      <c r="J43" s="88">
        <f t="shared" si="24"/>
        <v>1.03</v>
      </c>
      <c r="K43" s="88">
        <f t="shared" si="25"/>
        <v>0.11000000000000001</v>
      </c>
      <c r="L43" s="88">
        <f t="shared" si="26"/>
        <v>7.06</v>
      </c>
      <c r="M43" s="88">
        <f t="shared" si="27"/>
        <v>33.4</v>
      </c>
      <c r="N43" s="75"/>
    </row>
    <row r="44" spans="1:14" ht="14.1" customHeight="1" x14ac:dyDescent="0.25">
      <c r="A44" s="97"/>
      <c r="B44" s="80" t="s">
        <v>37</v>
      </c>
      <c r="C44" s="97"/>
      <c r="D44" s="80">
        <v>2</v>
      </c>
      <c r="E44" s="80">
        <v>2</v>
      </c>
      <c r="F44" s="88">
        <v>0.8</v>
      </c>
      <c r="G44" s="88">
        <v>72.5</v>
      </c>
      <c r="H44" s="88">
        <v>1.3</v>
      </c>
      <c r="I44" s="88">
        <v>661</v>
      </c>
      <c r="J44" s="88">
        <f t="shared" si="24"/>
        <v>1.6E-2</v>
      </c>
      <c r="K44" s="88">
        <f t="shared" si="25"/>
        <v>1.45</v>
      </c>
      <c r="L44" s="88">
        <f t="shared" si="26"/>
        <v>2.6000000000000002E-2</v>
      </c>
      <c r="M44" s="88">
        <f t="shared" si="27"/>
        <v>13.22</v>
      </c>
      <c r="N44" s="75"/>
    </row>
    <row r="45" spans="1:14" ht="14.1" customHeight="1" x14ac:dyDescent="0.25">
      <c r="A45" s="97"/>
      <c r="B45" s="80" t="s">
        <v>38</v>
      </c>
      <c r="C45" s="97"/>
      <c r="D45" s="80">
        <v>3</v>
      </c>
      <c r="E45" s="80">
        <v>3</v>
      </c>
      <c r="F45" s="88">
        <v>0</v>
      </c>
      <c r="G45" s="26">
        <v>99.9</v>
      </c>
      <c r="H45" s="88">
        <v>0</v>
      </c>
      <c r="I45" s="82">
        <v>899</v>
      </c>
      <c r="J45" s="88">
        <f t="shared" si="24"/>
        <v>0</v>
      </c>
      <c r="K45" s="88">
        <f t="shared" si="25"/>
        <v>2.9969999999999999</v>
      </c>
      <c r="L45" s="88">
        <f t="shared" si="26"/>
        <v>0</v>
      </c>
      <c r="M45" s="88">
        <f t="shared" si="27"/>
        <v>26.97</v>
      </c>
      <c r="N45" s="75"/>
    </row>
    <row r="46" spans="1:14" ht="14.1" customHeight="1" x14ac:dyDescent="0.25">
      <c r="A46" s="16"/>
      <c r="B46" s="149" t="s">
        <v>85</v>
      </c>
      <c r="C46" s="16"/>
      <c r="D46" s="149">
        <v>5</v>
      </c>
      <c r="E46" s="149">
        <v>4.38</v>
      </c>
      <c r="F46" s="14">
        <v>12.7</v>
      </c>
      <c r="G46" s="149">
        <v>11.5</v>
      </c>
      <c r="H46" s="149">
        <v>0.7</v>
      </c>
      <c r="I46" s="149">
        <v>157</v>
      </c>
      <c r="J46" s="88">
        <f t="shared" si="24"/>
        <v>0.55625999999999998</v>
      </c>
      <c r="K46" s="88">
        <f t="shared" si="25"/>
        <v>0.50370000000000004</v>
      </c>
      <c r="L46" s="88">
        <f t="shared" si="26"/>
        <v>3.0659999999999996E-2</v>
      </c>
      <c r="M46" s="88">
        <f t="shared" si="27"/>
        <v>6.8765999999999998</v>
      </c>
      <c r="N46" s="14"/>
    </row>
    <row r="47" spans="1:14" ht="23.25" customHeight="1" x14ac:dyDescent="0.25">
      <c r="A47" s="590" t="s">
        <v>274</v>
      </c>
      <c r="B47" s="173" t="s">
        <v>231</v>
      </c>
      <c r="C47" s="379">
        <v>90</v>
      </c>
      <c r="D47" s="382"/>
      <c r="E47" s="382"/>
      <c r="F47" s="382"/>
      <c r="G47" s="382"/>
      <c r="H47" s="382"/>
      <c r="I47" s="382"/>
      <c r="J47" s="373">
        <f>SUM(J48:J51)</f>
        <v>1.9179999999999999</v>
      </c>
      <c r="K47" s="373">
        <f>SUM(K48:K51)</f>
        <v>3.1269999999999998</v>
      </c>
      <c r="L47" s="373">
        <f>SUM(L48:L51)</f>
        <v>10.792</v>
      </c>
      <c r="M47" s="373">
        <f>SUM(M48:M51)</f>
        <v>79.36</v>
      </c>
      <c r="N47" s="370">
        <v>0.2</v>
      </c>
    </row>
    <row r="48" spans="1:14" ht="14.1" customHeight="1" x14ac:dyDescent="0.25">
      <c r="A48" s="383"/>
      <c r="B48" s="383" t="s">
        <v>73</v>
      </c>
      <c r="C48" s="380"/>
      <c r="D48" s="383">
        <v>120</v>
      </c>
      <c r="E48" s="383">
        <v>96</v>
      </c>
      <c r="F48" s="389">
        <v>1.5</v>
      </c>
      <c r="G48" s="389">
        <v>0.1</v>
      </c>
      <c r="H48" s="389">
        <v>8.8000000000000007</v>
      </c>
      <c r="I48" s="389">
        <v>42</v>
      </c>
      <c r="J48" s="386">
        <f>ABS(E48/100*F48)</f>
        <v>1.44</v>
      </c>
      <c r="K48" s="28">
        <f>ABS(E48/100*G48)</f>
        <v>9.6000000000000002E-2</v>
      </c>
      <c r="L48" s="28">
        <f>ABS(E48/100*H48)</f>
        <v>8.4480000000000004</v>
      </c>
      <c r="M48" s="20">
        <f>ABS(E48/100*I48)</f>
        <v>40.32</v>
      </c>
      <c r="N48" s="371"/>
    </row>
    <row r="49" spans="1:14" ht="14.1" customHeight="1" x14ac:dyDescent="0.25">
      <c r="A49" s="380"/>
      <c r="B49" s="383" t="s">
        <v>55</v>
      </c>
      <c r="C49" s="380"/>
      <c r="D49" s="383">
        <v>5</v>
      </c>
      <c r="E49" s="383">
        <v>5</v>
      </c>
      <c r="F49" s="383">
        <v>4.8</v>
      </c>
      <c r="G49" s="383">
        <v>0</v>
      </c>
      <c r="H49" s="383">
        <v>19</v>
      </c>
      <c r="I49" s="371">
        <v>102</v>
      </c>
      <c r="J49" s="389">
        <f t="shared" ref="J49:J51" si="28">ABS(E49/100*F49)</f>
        <v>0.24</v>
      </c>
      <c r="K49" s="389">
        <f t="shared" ref="K49:K51" si="29">ABS(E49/100*G49)</f>
        <v>0</v>
      </c>
      <c r="L49" s="386">
        <f t="shared" ref="L49:L51" si="30">ABS(E49/100*H49)</f>
        <v>0.95000000000000007</v>
      </c>
      <c r="M49" s="389">
        <f t="shared" ref="M49:M51" si="31">ABS(E49/100*I49)</f>
        <v>5.1000000000000005</v>
      </c>
      <c r="N49" s="371"/>
    </row>
    <row r="50" spans="1:14" ht="14.1" customHeight="1" x14ac:dyDescent="0.25">
      <c r="A50" s="380"/>
      <c r="B50" s="383" t="s">
        <v>35</v>
      </c>
      <c r="C50" s="380"/>
      <c r="D50" s="383">
        <v>20</v>
      </c>
      <c r="E50" s="383">
        <v>17</v>
      </c>
      <c r="F50" s="389">
        <v>1.4</v>
      </c>
      <c r="G50" s="389">
        <v>0.2</v>
      </c>
      <c r="H50" s="389">
        <v>8.1999999999999993</v>
      </c>
      <c r="I50" s="389">
        <v>41</v>
      </c>
      <c r="J50" s="386">
        <f t="shared" si="28"/>
        <v>0.23799999999999999</v>
      </c>
      <c r="K50" s="28">
        <f t="shared" si="29"/>
        <v>3.4000000000000002E-2</v>
      </c>
      <c r="L50" s="28">
        <f t="shared" si="30"/>
        <v>1.3939999999999999</v>
      </c>
      <c r="M50" s="20">
        <f t="shared" si="31"/>
        <v>6.9700000000000006</v>
      </c>
      <c r="N50" s="371"/>
    </row>
    <row r="51" spans="1:14" ht="14.1" customHeight="1" x14ac:dyDescent="0.25">
      <c r="A51" s="380"/>
      <c r="B51" s="383" t="s">
        <v>38</v>
      </c>
      <c r="C51" s="380"/>
      <c r="D51" s="383">
        <v>3</v>
      </c>
      <c r="E51" s="383">
        <v>3</v>
      </c>
      <c r="F51" s="389">
        <v>0</v>
      </c>
      <c r="G51" s="617">
        <v>99.9</v>
      </c>
      <c r="H51" s="389">
        <v>0</v>
      </c>
      <c r="I51" s="386">
        <v>899</v>
      </c>
      <c r="J51" s="389">
        <f t="shared" si="28"/>
        <v>0</v>
      </c>
      <c r="K51" s="389">
        <f t="shared" si="29"/>
        <v>2.9969999999999999</v>
      </c>
      <c r="L51" s="389">
        <f t="shared" si="30"/>
        <v>0</v>
      </c>
      <c r="M51" s="389">
        <f t="shared" si="31"/>
        <v>26.97</v>
      </c>
      <c r="N51" s="371"/>
    </row>
    <row r="52" spans="1:14" ht="24.75" customHeight="1" x14ac:dyDescent="0.25">
      <c r="A52" s="1">
        <v>99</v>
      </c>
      <c r="B52" s="355" t="s">
        <v>46</v>
      </c>
      <c r="C52" s="1">
        <v>180</v>
      </c>
      <c r="D52" s="357"/>
      <c r="E52" s="357"/>
      <c r="F52" s="357"/>
      <c r="G52" s="357"/>
      <c r="H52" s="357"/>
      <c r="I52" s="357"/>
      <c r="J52" s="359">
        <f>SUM(J53:J55)</f>
        <v>0.23399999999999999</v>
      </c>
      <c r="K52" s="180">
        <f>SUM(K53:K55)</f>
        <v>0</v>
      </c>
      <c r="L52" s="180">
        <f>SUM(L53:L55)</f>
        <v>23.933999999999997</v>
      </c>
      <c r="M52" s="6">
        <f>SUM(M53:M55)</f>
        <v>97.47</v>
      </c>
      <c r="N52" s="353">
        <v>0.85</v>
      </c>
    </row>
    <row r="53" spans="1:14" ht="14.1" customHeight="1" x14ac:dyDescent="0.25">
      <c r="A53" s="4"/>
      <c r="B53" s="358" t="s">
        <v>99</v>
      </c>
      <c r="C53" s="4"/>
      <c r="D53" s="358">
        <v>18</v>
      </c>
      <c r="E53" s="358">
        <v>18</v>
      </c>
      <c r="F53" s="358">
        <v>1.3</v>
      </c>
      <c r="G53" s="358">
        <v>0</v>
      </c>
      <c r="H53" s="358">
        <v>49.8</v>
      </c>
      <c r="I53" s="358">
        <v>209</v>
      </c>
      <c r="J53" s="358">
        <f t="shared" ref="J53:J54" si="32">ABS(E53/100*F53)</f>
        <v>0.23399999999999999</v>
      </c>
      <c r="K53" s="358">
        <f t="shared" ref="K53:K54" si="33">ABS(E53/100*G53)</f>
        <v>0</v>
      </c>
      <c r="L53" s="354">
        <f t="shared" ref="L53:L54" si="34">ABS(E53/100*H53)</f>
        <v>8.9639999999999986</v>
      </c>
      <c r="M53" s="358">
        <f t="shared" ref="M53:M54" si="35">ABS(E53/100*I53)</f>
        <v>37.619999999999997</v>
      </c>
      <c r="N53" s="354"/>
    </row>
    <row r="54" spans="1:14" ht="14.1" customHeight="1" x14ac:dyDescent="0.25">
      <c r="A54" s="4"/>
      <c r="B54" s="358" t="s">
        <v>47</v>
      </c>
      <c r="C54" s="4"/>
      <c r="D54" s="358">
        <v>15</v>
      </c>
      <c r="E54" s="358">
        <v>15</v>
      </c>
      <c r="F54" s="358">
        <v>0</v>
      </c>
      <c r="G54" s="358">
        <v>0</v>
      </c>
      <c r="H54" s="358">
        <v>99.8</v>
      </c>
      <c r="I54" s="358">
        <v>399</v>
      </c>
      <c r="J54" s="358">
        <f t="shared" si="32"/>
        <v>0</v>
      </c>
      <c r="K54" s="358">
        <f t="shared" si="33"/>
        <v>0</v>
      </c>
      <c r="L54" s="354">
        <f t="shared" si="34"/>
        <v>14.969999999999999</v>
      </c>
      <c r="M54" s="358">
        <f t="shared" si="35"/>
        <v>59.849999999999994</v>
      </c>
      <c r="N54" s="354"/>
    </row>
    <row r="55" spans="1:14" ht="14.1" customHeight="1" x14ac:dyDescent="0.25">
      <c r="A55" s="356"/>
      <c r="B55" s="344" t="s">
        <v>48</v>
      </c>
      <c r="C55" s="105"/>
      <c r="D55" s="344">
        <v>0.05</v>
      </c>
      <c r="E55" s="344">
        <v>0.05</v>
      </c>
      <c r="F55" s="344"/>
      <c r="G55" s="105"/>
      <c r="H55" s="105"/>
      <c r="I55" s="105"/>
      <c r="J55" s="8"/>
      <c r="K55" s="346"/>
      <c r="L55" s="346"/>
      <c r="M55" s="345"/>
      <c r="N55" s="29"/>
    </row>
    <row r="56" spans="1:14" ht="14.1" customHeight="1" x14ac:dyDescent="0.25">
      <c r="A56" s="130"/>
      <c r="B56" s="130" t="s">
        <v>49</v>
      </c>
      <c r="C56" s="131">
        <v>50</v>
      </c>
      <c r="D56" s="129">
        <v>50</v>
      </c>
      <c r="E56" s="129">
        <v>50</v>
      </c>
      <c r="F56" s="129">
        <v>7.9</v>
      </c>
      <c r="G56" s="109">
        <v>1</v>
      </c>
      <c r="H56" s="109">
        <v>48.3</v>
      </c>
      <c r="I56" s="94">
        <v>235</v>
      </c>
      <c r="J56" s="112">
        <f>ABS(E56/100*F56)</f>
        <v>3.95</v>
      </c>
      <c r="K56" s="112">
        <f>ABS(E56/100*G56)</f>
        <v>0.5</v>
      </c>
      <c r="L56" s="55">
        <f>ABS(E56/100*H56)</f>
        <v>24.15</v>
      </c>
      <c r="M56" s="55">
        <f>ABS(E56/100*I56)</f>
        <v>117.5</v>
      </c>
      <c r="N56" s="54"/>
    </row>
    <row r="57" spans="1:14" ht="14.1" customHeight="1" x14ac:dyDescent="0.25">
      <c r="A57" s="158"/>
      <c r="B57" s="120" t="s">
        <v>50</v>
      </c>
      <c r="C57" s="652"/>
      <c r="D57" s="653"/>
      <c r="E57" s="653"/>
      <c r="F57" s="653"/>
      <c r="G57" s="653"/>
      <c r="H57" s="653"/>
      <c r="I57" s="654"/>
      <c r="J57" s="159">
        <f>ABS(J56+J52+J47+J37+J28)</f>
        <v>24.915259999999996</v>
      </c>
      <c r="K57" s="392">
        <f>ABS(K56+K52+K47+K37+K28)</f>
        <v>25.871699999999997</v>
      </c>
      <c r="L57" s="392">
        <f>ABS(L56+L52+L47+L37+L28)</f>
        <v>93.412659999999988</v>
      </c>
      <c r="M57" s="120">
        <f>ABS(M56+M52+M47+M37+M28)</f>
        <v>710.52659999999992</v>
      </c>
      <c r="N57" s="160"/>
    </row>
    <row r="58" spans="1:14" ht="14.1" customHeight="1" x14ac:dyDescent="0.25">
      <c r="A58" s="694" t="s">
        <v>51</v>
      </c>
      <c r="B58" s="695"/>
      <c r="C58" s="695"/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6"/>
    </row>
    <row r="59" spans="1:14" ht="14.1" customHeight="1" x14ac:dyDescent="0.25">
      <c r="A59" s="72">
        <v>58</v>
      </c>
      <c r="B59" s="19" t="s">
        <v>126</v>
      </c>
      <c r="C59" s="96">
        <v>150</v>
      </c>
      <c r="D59" s="79"/>
      <c r="E59" s="79"/>
      <c r="F59" s="79"/>
      <c r="G59" s="79"/>
      <c r="H59" s="79"/>
      <c r="I59" s="74"/>
      <c r="J59" s="71">
        <f>SUM(J60:J62)</f>
        <v>4.1900000000000004</v>
      </c>
      <c r="K59" s="71">
        <f>SUM(K60:K62)</f>
        <v>5.7650000000000006</v>
      </c>
      <c r="L59" s="71">
        <f>SUM(L60:L62)</f>
        <v>24.420000000000005</v>
      </c>
      <c r="M59" s="71">
        <f>SUM(M60:M62)</f>
        <v>167</v>
      </c>
      <c r="N59" s="479">
        <v>32.200000000000003</v>
      </c>
    </row>
    <row r="60" spans="1:14" ht="14.1" customHeight="1" x14ac:dyDescent="0.25">
      <c r="A60" s="73"/>
      <c r="B60" s="18" t="s">
        <v>34</v>
      </c>
      <c r="C60" s="97"/>
      <c r="D60" s="80">
        <v>180</v>
      </c>
      <c r="E60" s="80">
        <v>135</v>
      </c>
      <c r="F60" s="88">
        <v>2</v>
      </c>
      <c r="G60" s="88">
        <v>0.4</v>
      </c>
      <c r="H60" s="88">
        <v>16.3</v>
      </c>
      <c r="I60" s="88">
        <v>77</v>
      </c>
      <c r="J60" s="88">
        <f t="shared" ref="J60:J62" si="36">ABS(E60/100*F60)</f>
        <v>2.7</v>
      </c>
      <c r="K60" s="88">
        <f t="shared" ref="K60:K62" si="37">ABS(E60/100*G60)</f>
        <v>0.54</v>
      </c>
      <c r="L60" s="88">
        <f t="shared" ref="L60:L62" si="38">ABS(E60/100*H60)</f>
        <v>22.005000000000003</v>
      </c>
      <c r="M60" s="88">
        <f t="shared" ref="M60:M62" si="39">ABS(E60/100*I60)</f>
        <v>103.95</v>
      </c>
      <c r="N60" s="75"/>
    </row>
    <row r="61" spans="1:14" ht="14.1" customHeight="1" x14ac:dyDescent="0.25">
      <c r="A61" s="73"/>
      <c r="B61" s="18" t="s">
        <v>37</v>
      </c>
      <c r="C61" s="97"/>
      <c r="D61" s="80">
        <v>5</v>
      </c>
      <c r="E61" s="80">
        <v>5</v>
      </c>
      <c r="F61" s="88">
        <v>0.8</v>
      </c>
      <c r="G61" s="88">
        <v>72.5</v>
      </c>
      <c r="H61" s="88">
        <v>1.3</v>
      </c>
      <c r="I61" s="88">
        <v>661</v>
      </c>
      <c r="J61" s="88">
        <f t="shared" si="36"/>
        <v>4.0000000000000008E-2</v>
      </c>
      <c r="K61" s="88">
        <f t="shared" si="37"/>
        <v>3.625</v>
      </c>
      <c r="L61" s="88">
        <f t="shared" si="38"/>
        <v>6.5000000000000002E-2</v>
      </c>
      <c r="M61" s="88">
        <f t="shared" si="39"/>
        <v>33.050000000000004</v>
      </c>
      <c r="N61" s="75"/>
    </row>
    <row r="62" spans="1:14" ht="14.1" customHeight="1" x14ac:dyDescent="0.25">
      <c r="A62" s="73"/>
      <c r="B62" s="18" t="s">
        <v>41</v>
      </c>
      <c r="C62" s="97"/>
      <c r="D62" s="80">
        <v>50</v>
      </c>
      <c r="E62" s="80">
        <v>50</v>
      </c>
      <c r="F62" s="82">
        <v>2.9</v>
      </c>
      <c r="G62" s="88">
        <v>3.2</v>
      </c>
      <c r="H62" s="82">
        <v>4.7</v>
      </c>
      <c r="I62" s="88">
        <v>60</v>
      </c>
      <c r="J62" s="88">
        <f t="shared" si="36"/>
        <v>1.45</v>
      </c>
      <c r="K62" s="88">
        <f t="shared" si="37"/>
        <v>1.6</v>
      </c>
      <c r="L62" s="88">
        <f t="shared" si="38"/>
        <v>2.35</v>
      </c>
      <c r="M62" s="88">
        <f t="shared" si="39"/>
        <v>30</v>
      </c>
      <c r="N62" s="75"/>
    </row>
    <row r="63" spans="1:14" ht="14.1" customHeight="1" x14ac:dyDescent="0.25">
      <c r="A63" s="468">
        <v>79</v>
      </c>
      <c r="B63" s="19" t="s">
        <v>242</v>
      </c>
      <c r="C63" s="466">
        <v>70</v>
      </c>
      <c r="D63" s="459"/>
      <c r="E63" s="459"/>
      <c r="F63" s="459"/>
      <c r="G63" s="459"/>
      <c r="H63" s="459"/>
      <c r="I63" s="457"/>
      <c r="J63" s="462">
        <f>SUM(J64:J69)</f>
        <v>16.916259999999998</v>
      </c>
      <c r="K63" s="462">
        <f t="shared" ref="K63:M63" si="40">SUM(K64:K69)</f>
        <v>4.3467000000000002</v>
      </c>
      <c r="L63" s="462">
        <f t="shared" si="40"/>
        <v>12.75666</v>
      </c>
      <c r="M63" s="462">
        <f t="shared" si="40"/>
        <v>157.7466</v>
      </c>
      <c r="N63" s="457">
        <v>1.8</v>
      </c>
    </row>
    <row r="64" spans="1:14" ht="14.1" customHeight="1" x14ac:dyDescent="0.25">
      <c r="A64" s="469"/>
      <c r="B64" s="18" t="s">
        <v>122</v>
      </c>
      <c r="C64" s="467"/>
      <c r="D64" s="460">
        <v>114</v>
      </c>
      <c r="E64" s="460">
        <v>84</v>
      </c>
      <c r="F64" s="460">
        <v>17.2</v>
      </c>
      <c r="G64" s="460">
        <v>0.5</v>
      </c>
      <c r="H64" s="460">
        <v>0</v>
      </c>
      <c r="I64" s="458">
        <v>73</v>
      </c>
      <c r="J64" s="471">
        <f t="shared" ref="J64:J69" si="41">ABS(E64/100*F64)</f>
        <v>14.447999999999999</v>
      </c>
      <c r="K64" s="471">
        <f t="shared" ref="K64:K69" si="42">ABS(E64/100*G64)</f>
        <v>0.42</v>
      </c>
      <c r="L64" s="471">
        <f t="shared" ref="L64:L69" si="43">ABS(E64/100*H64)</f>
        <v>0</v>
      </c>
      <c r="M64" s="471">
        <f t="shared" ref="M64:M69" si="44">ABS(E64/100*I64)</f>
        <v>61.32</v>
      </c>
      <c r="N64" s="458"/>
    </row>
    <row r="65" spans="1:14" ht="14.1" customHeight="1" x14ac:dyDescent="0.25">
      <c r="A65" s="469"/>
      <c r="B65" s="18" t="s">
        <v>56</v>
      </c>
      <c r="C65" s="467"/>
      <c r="D65" s="460">
        <v>10</v>
      </c>
      <c r="E65" s="460">
        <v>10</v>
      </c>
      <c r="F65" s="471">
        <v>7.7</v>
      </c>
      <c r="G65" s="471">
        <v>3</v>
      </c>
      <c r="H65" s="471">
        <v>50.1</v>
      </c>
      <c r="I65" s="471">
        <v>259</v>
      </c>
      <c r="J65" s="471">
        <f t="shared" si="41"/>
        <v>0.77</v>
      </c>
      <c r="K65" s="471">
        <f t="shared" si="42"/>
        <v>0.30000000000000004</v>
      </c>
      <c r="L65" s="471">
        <f t="shared" si="43"/>
        <v>5.0100000000000007</v>
      </c>
      <c r="M65" s="471">
        <f t="shared" si="44"/>
        <v>25.900000000000002</v>
      </c>
      <c r="N65" s="458"/>
    </row>
    <row r="66" spans="1:14" ht="14.1" customHeight="1" x14ac:dyDescent="0.25">
      <c r="A66" s="469"/>
      <c r="B66" s="18" t="s">
        <v>85</v>
      </c>
      <c r="C66" s="467"/>
      <c r="D66" s="460">
        <v>5</v>
      </c>
      <c r="E66" s="460">
        <v>4.38</v>
      </c>
      <c r="F66" s="458">
        <v>12.7</v>
      </c>
      <c r="G66" s="460">
        <v>11.5</v>
      </c>
      <c r="H66" s="460">
        <v>0.7</v>
      </c>
      <c r="I66" s="460">
        <v>157</v>
      </c>
      <c r="J66" s="471">
        <f t="shared" si="41"/>
        <v>0.55625999999999998</v>
      </c>
      <c r="K66" s="471">
        <f t="shared" si="42"/>
        <v>0.50370000000000004</v>
      </c>
      <c r="L66" s="471">
        <f t="shared" si="43"/>
        <v>3.0659999999999996E-2</v>
      </c>
      <c r="M66" s="471">
        <f t="shared" si="44"/>
        <v>6.8765999999999998</v>
      </c>
      <c r="N66" s="458"/>
    </row>
    <row r="67" spans="1:14" ht="14.1" customHeight="1" x14ac:dyDescent="0.25">
      <c r="A67" s="469"/>
      <c r="B67" s="18" t="s">
        <v>35</v>
      </c>
      <c r="C67" s="467"/>
      <c r="D67" s="460">
        <v>10</v>
      </c>
      <c r="E67" s="460">
        <v>8</v>
      </c>
      <c r="F67" s="471">
        <v>1.4</v>
      </c>
      <c r="G67" s="471">
        <v>0.2</v>
      </c>
      <c r="H67" s="471">
        <v>8.1999999999999993</v>
      </c>
      <c r="I67" s="471">
        <v>41</v>
      </c>
      <c r="J67" s="471">
        <f t="shared" si="41"/>
        <v>0.11199999999999999</v>
      </c>
      <c r="K67" s="471">
        <f t="shared" si="42"/>
        <v>1.6E-2</v>
      </c>
      <c r="L67" s="471">
        <f t="shared" si="43"/>
        <v>0.65599999999999992</v>
      </c>
      <c r="M67" s="471">
        <f t="shared" si="44"/>
        <v>3.2800000000000002</v>
      </c>
      <c r="N67" s="458"/>
    </row>
    <row r="68" spans="1:14" ht="14.1" customHeight="1" x14ac:dyDescent="0.25">
      <c r="A68" s="469"/>
      <c r="B68" s="18" t="s">
        <v>38</v>
      </c>
      <c r="C68" s="467"/>
      <c r="D68" s="460">
        <v>3</v>
      </c>
      <c r="E68" s="460">
        <v>3</v>
      </c>
      <c r="F68" s="471">
        <v>0</v>
      </c>
      <c r="G68" s="471">
        <v>99.9</v>
      </c>
      <c r="H68" s="471">
        <v>0</v>
      </c>
      <c r="I68" s="470">
        <v>899</v>
      </c>
      <c r="J68" s="471">
        <f t="shared" si="41"/>
        <v>0</v>
      </c>
      <c r="K68" s="471">
        <f t="shared" si="42"/>
        <v>2.9969999999999999</v>
      </c>
      <c r="L68" s="471">
        <f t="shared" si="43"/>
        <v>0</v>
      </c>
      <c r="M68" s="471">
        <f t="shared" si="44"/>
        <v>26.97</v>
      </c>
      <c r="N68" s="458"/>
    </row>
    <row r="69" spans="1:14" ht="14.1" customHeight="1" x14ac:dyDescent="0.25">
      <c r="A69" s="498"/>
      <c r="B69" s="498" t="s">
        <v>92</v>
      </c>
      <c r="C69" s="500"/>
      <c r="D69" s="498">
        <v>10</v>
      </c>
      <c r="E69" s="498">
        <v>10</v>
      </c>
      <c r="F69" s="14">
        <v>10.3</v>
      </c>
      <c r="G69" s="498">
        <v>1.1000000000000001</v>
      </c>
      <c r="H69" s="14">
        <v>70.599999999999994</v>
      </c>
      <c r="I69" s="498">
        <v>334</v>
      </c>
      <c r="J69" s="482">
        <f t="shared" si="41"/>
        <v>1.03</v>
      </c>
      <c r="K69" s="482">
        <f t="shared" si="42"/>
        <v>0.11000000000000001</v>
      </c>
      <c r="L69" s="482">
        <f t="shared" si="43"/>
        <v>7.06</v>
      </c>
      <c r="M69" s="482">
        <f t="shared" si="44"/>
        <v>33.4</v>
      </c>
      <c r="N69" s="14"/>
    </row>
    <row r="70" spans="1:14" ht="14.1" customHeight="1" x14ac:dyDescent="0.25">
      <c r="A70" s="163"/>
      <c r="B70" s="164" t="s">
        <v>102</v>
      </c>
      <c r="C70" s="361">
        <v>50</v>
      </c>
      <c r="D70" s="363">
        <v>50</v>
      </c>
      <c r="E70" s="363">
        <v>50</v>
      </c>
      <c r="F70" s="365">
        <v>1.1000000000000001</v>
      </c>
      <c r="G70" s="365">
        <v>0.1</v>
      </c>
      <c r="H70" s="365">
        <v>3.5</v>
      </c>
      <c r="I70" s="363">
        <v>20</v>
      </c>
      <c r="J70" s="362">
        <f>ABS(E70/100*F70)</f>
        <v>0.55000000000000004</v>
      </c>
      <c r="K70" s="362">
        <f>ABS(E70/100*G70)</f>
        <v>0.05</v>
      </c>
      <c r="L70" s="120">
        <f>ABS(E70/100*H70)</f>
        <v>1.75</v>
      </c>
      <c r="M70" s="362">
        <f>ABS(E70/100*I70)</f>
        <v>10</v>
      </c>
      <c r="N70" s="363"/>
    </row>
    <row r="71" spans="1:14" ht="14.1" customHeight="1" x14ac:dyDescent="0.25">
      <c r="A71" s="484">
        <v>102</v>
      </c>
      <c r="B71" s="6" t="s">
        <v>57</v>
      </c>
      <c r="C71" s="1">
        <v>200</v>
      </c>
      <c r="D71" s="494"/>
      <c r="E71" s="494"/>
      <c r="F71" s="494"/>
      <c r="G71" s="494"/>
      <c r="H71" s="494"/>
      <c r="I71" s="494"/>
      <c r="J71" s="491">
        <f>SUM(J73:J74)</f>
        <v>9.0000000000000011E-2</v>
      </c>
      <c r="K71" s="491">
        <f t="shared" ref="K71:M71" si="45">SUM(K73:K74)</f>
        <v>1.0000000000000002E-2</v>
      </c>
      <c r="L71" s="491">
        <f t="shared" si="45"/>
        <v>15.27</v>
      </c>
      <c r="M71" s="491">
        <f t="shared" si="45"/>
        <v>63.249999999999993</v>
      </c>
      <c r="N71" s="492">
        <v>0.06</v>
      </c>
    </row>
    <row r="72" spans="1:14" ht="14.1" customHeight="1" x14ac:dyDescent="0.25">
      <c r="A72" s="485"/>
      <c r="B72" s="20" t="s">
        <v>58</v>
      </c>
      <c r="C72" s="4"/>
      <c r="D72" s="495">
        <v>0.6</v>
      </c>
      <c r="E72" s="495">
        <v>0.6</v>
      </c>
      <c r="F72" s="495"/>
      <c r="G72" s="495"/>
      <c r="H72" s="495"/>
      <c r="I72" s="495"/>
      <c r="J72" s="495"/>
      <c r="K72" s="495"/>
      <c r="L72" s="495"/>
      <c r="M72" s="493"/>
      <c r="N72" s="493"/>
    </row>
    <row r="73" spans="1:14" ht="14.1" customHeight="1" x14ac:dyDescent="0.25">
      <c r="A73" s="485"/>
      <c r="B73" s="20" t="s">
        <v>59</v>
      </c>
      <c r="C73" s="4"/>
      <c r="D73" s="495">
        <v>10</v>
      </c>
      <c r="E73" s="495">
        <v>10</v>
      </c>
      <c r="F73" s="495">
        <v>0.9</v>
      </c>
      <c r="G73" s="495">
        <v>0.1</v>
      </c>
      <c r="H73" s="495">
        <v>3</v>
      </c>
      <c r="I73" s="495">
        <v>34</v>
      </c>
      <c r="J73" s="495">
        <f t="shared" ref="J73:J74" si="46">ABS(E73/100*F73)</f>
        <v>9.0000000000000011E-2</v>
      </c>
      <c r="K73" s="495">
        <f t="shared" ref="K73:K74" si="47">ABS(E73/100*G73)</f>
        <v>1.0000000000000002E-2</v>
      </c>
      <c r="L73" s="495">
        <f t="shared" ref="L73:L74" si="48">ABS(E73/100*H73)</f>
        <v>0.30000000000000004</v>
      </c>
      <c r="M73" s="495">
        <f t="shared" ref="M73:M74" si="49">ABS(E73/100*I73)</f>
        <v>3.4000000000000004</v>
      </c>
      <c r="N73" s="493"/>
    </row>
    <row r="74" spans="1:14" ht="14.1" customHeight="1" x14ac:dyDescent="0.25">
      <c r="A74" s="22"/>
      <c r="B74" s="483" t="s">
        <v>60</v>
      </c>
      <c r="C74" s="490"/>
      <c r="D74" s="482">
        <v>15</v>
      </c>
      <c r="E74" s="482">
        <v>15</v>
      </c>
      <c r="F74" s="482">
        <v>0</v>
      </c>
      <c r="G74" s="482">
        <v>0</v>
      </c>
      <c r="H74" s="482">
        <v>99.8</v>
      </c>
      <c r="I74" s="8">
        <v>399</v>
      </c>
      <c r="J74" s="495">
        <f t="shared" si="46"/>
        <v>0</v>
      </c>
      <c r="K74" s="495">
        <f t="shared" si="47"/>
        <v>0</v>
      </c>
      <c r="L74" s="495">
        <f t="shared" si="48"/>
        <v>14.969999999999999</v>
      </c>
      <c r="M74" s="495">
        <f t="shared" si="49"/>
        <v>59.849999999999994</v>
      </c>
      <c r="N74" s="493"/>
    </row>
    <row r="75" spans="1:14" ht="14.1" customHeight="1" x14ac:dyDescent="0.25">
      <c r="A75" s="22"/>
      <c r="B75" s="112" t="s">
        <v>56</v>
      </c>
      <c r="C75" s="110">
        <v>20</v>
      </c>
      <c r="D75" s="129">
        <v>20</v>
      </c>
      <c r="E75" s="94">
        <v>20</v>
      </c>
      <c r="F75" s="133">
        <v>7.7</v>
      </c>
      <c r="G75" s="94">
        <v>3</v>
      </c>
      <c r="H75" s="94">
        <v>50.1</v>
      </c>
      <c r="I75" s="94">
        <v>259</v>
      </c>
      <c r="J75" s="112">
        <f>ABS(E75/100*F75)</f>
        <v>1.54</v>
      </c>
      <c r="K75" s="112">
        <f>ABS(E75/100*G75)</f>
        <v>0.60000000000000009</v>
      </c>
      <c r="L75" s="55">
        <f>ABS(E75/100*H75)</f>
        <v>10.020000000000001</v>
      </c>
      <c r="M75" s="55">
        <f>ABS(E75/100*I75)</f>
        <v>51.800000000000004</v>
      </c>
      <c r="N75" s="94"/>
    </row>
    <row r="76" spans="1:14" ht="24.75" customHeight="1" x14ac:dyDescent="0.25">
      <c r="A76" s="158"/>
      <c r="B76" s="157" t="s">
        <v>61</v>
      </c>
      <c r="C76" s="652"/>
      <c r="D76" s="653"/>
      <c r="E76" s="653"/>
      <c r="F76" s="653"/>
      <c r="G76" s="653"/>
      <c r="H76" s="653"/>
      <c r="I76" s="654"/>
      <c r="J76" s="120">
        <f>ABS(J75+J71+J63+J59+J70)</f>
        <v>23.286259999999999</v>
      </c>
      <c r="K76" s="120">
        <f t="shared" ref="K76:M76" si="50">ABS(K75+K71+K63+K59+K70)</f>
        <v>10.771700000000003</v>
      </c>
      <c r="L76" s="120">
        <f t="shared" si="50"/>
        <v>64.216660000000005</v>
      </c>
      <c r="M76" s="120">
        <f t="shared" si="50"/>
        <v>449.79660000000001</v>
      </c>
      <c r="N76" s="160"/>
    </row>
    <row r="77" spans="1:14" ht="14.1" customHeight="1" x14ac:dyDescent="0.25">
      <c r="A77" s="690" t="s">
        <v>62</v>
      </c>
      <c r="B77" s="691"/>
      <c r="C77" s="691"/>
      <c r="D77" s="691"/>
      <c r="E77" s="691"/>
      <c r="F77" s="691"/>
      <c r="G77" s="691"/>
      <c r="H77" s="691"/>
      <c r="I77" s="691"/>
      <c r="J77" s="691"/>
      <c r="K77" s="691"/>
      <c r="L77" s="691"/>
      <c r="M77" s="691"/>
      <c r="N77" s="692"/>
    </row>
    <row r="78" spans="1:14" ht="14.1" customHeight="1" x14ac:dyDescent="0.25">
      <c r="A78" s="54">
        <v>105</v>
      </c>
      <c r="B78" s="112" t="s">
        <v>63</v>
      </c>
      <c r="C78" s="158">
        <v>180</v>
      </c>
      <c r="D78" s="139">
        <v>180</v>
      </c>
      <c r="E78" s="139">
        <v>180</v>
      </c>
      <c r="F78" s="116">
        <v>2.9</v>
      </c>
      <c r="G78" s="139">
        <v>2.5</v>
      </c>
      <c r="H78" s="139">
        <v>4</v>
      </c>
      <c r="I78" s="139">
        <v>53</v>
      </c>
      <c r="J78" s="55">
        <f t="shared" ref="J78:J80" si="51">ABS(E78/100*F78)</f>
        <v>5.22</v>
      </c>
      <c r="K78" s="55">
        <f t="shared" ref="K78:K80" si="52">ABS(E78/100*G78)</f>
        <v>4.5</v>
      </c>
      <c r="L78" s="55">
        <f t="shared" ref="L78:L80" si="53">ABS(E78/100*H78)</f>
        <v>7.2</v>
      </c>
      <c r="M78" s="55">
        <f t="shared" ref="M78:M80" si="54">ABS(E78/100*I78)</f>
        <v>95.4</v>
      </c>
      <c r="N78" s="139">
        <v>1.4</v>
      </c>
    </row>
    <row r="79" spans="1:14" ht="14.1" customHeight="1" x14ac:dyDescent="0.25">
      <c r="A79" s="606">
        <v>106</v>
      </c>
      <c r="B79" s="319" t="s">
        <v>223</v>
      </c>
      <c r="C79" s="312">
        <v>40</v>
      </c>
      <c r="D79" s="496">
        <v>40</v>
      </c>
      <c r="E79" s="476">
        <v>40</v>
      </c>
      <c r="F79" s="133">
        <v>7.7</v>
      </c>
      <c r="G79" s="493">
        <v>3</v>
      </c>
      <c r="H79" s="493">
        <v>50.1</v>
      </c>
      <c r="I79" s="493">
        <v>259</v>
      </c>
      <c r="J79" s="55">
        <f t="shared" si="51"/>
        <v>3.08</v>
      </c>
      <c r="K79" s="55">
        <f t="shared" si="52"/>
        <v>1.2000000000000002</v>
      </c>
      <c r="L79" s="55">
        <f t="shared" si="53"/>
        <v>20.040000000000003</v>
      </c>
      <c r="M79" s="55">
        <f t="shared" si="54"/>
        <v>103.60000000000001</v>
      </c>
      <c r="N79" s="330"/>
    </row>
    <row r="80" spans="1:14" ht="14.1" customHeight="1" x14ac:dyDescent="0.25">
      <c r="A80" s="117"/>
      <c r="B80" s="112" t="s">
        <v>64</v>
      </c>
      <c r="C80" s="158">
        <v>65</v>
      </c>
      <c r="D80" s="139">
        <v>65</v>
      </c>
      <c r="E80" s="139">
        <v>65</v>
      </c>
      <c r="F80" s="116">
        <v>0.4</v>
      </c>
      <c r="G80" s="139">
        <v>0.4</v>
      </c>
      <c r="H80" s="139">
        <v>9.8000000000000007</v>
      </c>
      <c r="I80" s="139">
        <v>47</v>
      </c>
      <c r="J80" s="55">
        <f t="shared" si="51"/>
        <v>0.26</v>
      </c>
      <c r="K80" s="55">
        <f t="shared" si="52"/>
        <v>0.26</v>
      </c>
      <c r="L80" s="55">
        <f t="shared" si="53"/>
        <v>6.370000000000001</v>
      </c>
      <c r="M80" s="55">
        <f t="shared" si="54"/>
        <v>30.55</v>
      </c>
      <c r="N80" s="139">
        <v>3.75</v>
      </c>
    </row>
    <row r="81" spans="1:14" ht="14.1" customHeight="1" x14ac:dyDescent="0.25">
      <c r="A81" s="139"/>
      <c r="B81" s="159" t="s">
        <v>65</v>
      </c>
      <c r="C81" s="153"/>
      <c r="D81" s="162"/>
      <c r="E81" s="162"/>
      <c r="F81" s="162"/>
      <c r="G81" s="162"/>
      <c r="H81" s="162"/>
      <c r="I81" s="160"/>
      <c r="J81" s="174">
        <f>SUM(J78:J80)</f>
        <v>8.56</v>
      </c>
      <c r="K81" s="174">
        <f t="shared" ref="K81:M81" si="55">SUM(K78:K80)</f>
        <v>5.96</v>
      </c>
      <c r="L81" s="174">
        <f t="shared" si="55"/>
        <v>33.61</v>
      </c>
      <c r="M81" s="120">
        <f t="shared" si="55"/>
        <v>229.55</v>
      </c>
      <c r="N81" s="160"/>
    </row>
    <row r="82" spans="1:14" ht="14.1" customHeight="1" x14ac:dyDescent="0.25">
      <c r="A82" s="139"/>
      <c r="B82" s="159" t="s">
        <v>181</v>
      </c>
      <c r="C82" s="158">
        <v>6</v>
      </c>
      <c r="D82" s="139">
        <v>6</v>
      </c>
      <c r="E82" s="139">
        <v>6</v>
      </c>
      <c r="F82" s="158"/>
      <c r="G82" s="158"/>
      <c r="H82" s="158"/>
      <c r="I82" s="119"/>
      <c r="J82" s="120"/>
      <c r="K82" s="120"/>
      <c r="L82" s="120"/>
      <c r="M82" s="159"/>
      <c r="N82" s="139"/>
    </row>
    <row r="83" spans="1:14" ht="14.1" customHeight="1" x14ac:dyDescent="0.25">
      <c r="A83" s="139"/>
      <c r="B83" s="159" t="s">
        <v>66</v>
      </c>
      <c r="C83" s="652"/>
      <c r="D83" s="653"/>
      <c r="E83" s="653"/>
      <c r="F83" s="653"/>
      <c r="G83" s="653"/>
      <c r="H83" s="653"/>
      <c r="I83" s="654"/>
      <c r="J83" s="120">
        <f>ABS(J81+J76+J57+J26)</f>
        <v>73.001769999999993</v>
      </c>
      <c r="K83" s="120">
        <f t="shared" ref="K83:M83" si="56">ABS(K81+K76+K57+K26)</f>
        <v>65.749650000000003</v>
      </c>
      <c r="L83" s="120">
        <f t="shared" si="56"/>
        <v>244.28156999999999</v>
      </c>
      <c r="M83" s="120">
        <f t="shared" si="56"/>
        <v>1878.0807</v>
      </c>
      <c r="N83" s="160"/>
    </row>
  </sheetData>
  <mergeCells count="21">
    <mergeCell ref="C83:I83"/>
    <mergeCell ref="A58:N58"/>
    <mergeCell ref="C76:I76"/>
    <mergeCell ref="A77:N77"/>
    <mergeCell ref="C57:I57"/>
    <mergeCell ref="C26:I26"/>
    <mergeCell ref="A27:N27"/>
    <mergeCell ref="A3:C3"/>
    <mergeCell ref="D3:H3"/>
    <mergeCell ref="A4:N4"/>
    <mergeCell ref="F5:H5"/>
    <mergeCell ref="J5:L5"/>
    <mergeCell ref="A6:E6"/>
    <mergeCell ref="A7:N7"/>
    <mergeCell ref="A1:N1"/>
    <mergeCell ref="A2:C2"/>
    <mergeCell ref="D2:H2"/>
    <mergeCell ref="I2:K2"/>
    <mergeCell ref="I3:K3"/>
    <mergeCell ref="L3:N3"/>
    <mergeCell ref="L2:N2"/>
  </mergeCells>
  <pageMargins left="0.25" right="0.25" top="0.30208333333333331" bottom="0.30208333333333331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Layout" topLeftCell="A61" zoomScale="95" zoomScalePageLayoutView="95" workbookViewId="0">
      <selection activeCell="G19" sqref="G19:G20"/>
    </sheetView>
  </sheetViews>
  <sheetFormatPr defaultRowHeight="14.1" customHeight="1" x14ac:dyDescent="0.25"/>
  <cols>
    <col min="1" max="1" width="4.7109375" style="135" customWidth="1"/>
    <col min="2" max="2" width="21.140625" style="135" customWidth="1"/>
    <col min="3" max="4" width="7" style="135" customWidth="1"/>
    <col min="5" max="5" width="7.5703125" style="135" customWidth="1"/>
    <col min="6" max="6" width="8.28515625" style="135" customWidth="1"/>
    <col min="7" max="7" width="7.42578125" style="135" customWidth="1"/>
    <col min="8" max="8" width="8" style="135" customWidth="1"/>
    <col min="9" max="9" width="12.85546875" style="135" customWidth="1"/>
    <col min="10" max="10" width="9.7109375" style="135" customWidth="1"/>
    <col min="11" max="11" width="10.28515625" style="135" customWidth="1"/>
    <col min="12" max="12" width="9.7109375" style="135" customWidth="1"/>
    <col min="13" max="13" width="9.5703125" style="135" customWidth="1"/>
    <col min="14" max="14" width="11" style="135" customWidth="1"/>
    <col min="15" max="16384" width="9.140625" style="135"/>
  </cols>
  <sheetData>
    <row r="1" spans="1:15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187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127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9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26.25" customHeight="1" x14ac:dyDescent="0.25">
      <c r="A8" s="140">
        <v>84</v>
      </c>
      <c r="B8" s="104" t="s">
        <v>170</v>
      </c>
      <c r="C8" s="305">
        <v>110</v>
      </c>
      <c r="D8" s="307"/>
      <c r="E8" s="307"/>
      <c r="F8" s="307"/>
      <c r="G8" s="307"/>
      <c r="H8" s="307"/>
      <c r="I8" s="307"/>
      <c r="J8" s="302">
        <f>SUM(J9:J13)</f>
        <v>19.610260000000004</v>
      </c>
      <c r="K8" s="302">
        <f t="shared" ref="K8:M8" si="0">SUM(K9:K13)</f>
        <v>11.778700000000001</v>
      </c>
      <c r="L8" s="302">
        <f t="shared" si="0"/>
        <v>20.109660000000002</v>
      </c>
      <c r="M8" s="302">
        <f t="shared" si="0"/>
        <v>268.90660000000003</v>
      </c>
      <c r="N8" s="307">
        <v>0.6</v>
      </c>
    </row>
    <row r="9" spans="1:15" ht="14.1" customHeight="1" x14ac:dyDescent="0.25">
      <c r="A9" s="142"/>
      <c r="B9" s="143" t="s">
        <v>84</v>
      </c>
      <c r="C9" s="306"/>
      <c r="D9" s="308">
        <v>100</v>
      </c>
      <c r="E9" s="308">
        <v>100</v>
      </c>
      <c r="F9" s="308">
        <v>18</v>
      </c>
      <c r="G9" s="308">
        <v>9</v>
      </c>
      <c r="H9" s="308">
        <v>3</v>
      </c>
      <c r="I9" s="308">
        <v>169</v>
      </c>
      <c r="J9" s="328">
        <f>ABS(E9/100*F9)</f>
        <v>18</v>
      </c>
      <c r="K9" s="328">
        <f>ABS(E9/100*G9)</f>
        <v>9</v>
      </c>
      <c r="L9" s="324">
        <f>ABS(E9/100*H9)</f>
        <v>3</v>
      </c>
      <c r="M9" s="328">
        <f>ABS(E9/100*I9)</f>
        <v>169</v>
      </c>
      <c r="N9" s="308"/>
    </row>
    <row r="10" spans="1:15" ht="14.1" customHeight="1" x14ac:dyDescent="0.25">
      <c r="A10" s="142"/>
      <c r="B10" s="308" t="s">
        <v>60</v>
      </c>
      <c r="C10" s="144"/>
      <c r="D10" s="321">
        <v>10</v>
      </c>
      <c r="E10" s="308">
        <v>10</v>
      </c>
      <c r="F10" s="328">
        <v>0</v>
      </c>
      <c r="G10" s="328">
        <v>0</v>
      </c>
      <c r="H10" s="328">
        <v>99.8</v>
      </c>
      <c r="I10" s="328">
        <v>399</v>
      </c>
      <c r="J10" s="328">
        <f t="shared" ref="J10:J13" si="1">ABS(E10/100*F10)</f>
        <v>0</v>
      </c>
      <c r="K10" s="328">
        <f t="shared" ref="K10:K13" si="2">ABS(E10/100*G10)</f>
        <v>0</v>
      </c>
      <c r="L10" s="324">
        <f t="shared" ref="L10:L13" si="3">ABS(E10/100*H10)</f>
        <v>9.98</v>
      </c>
      <c r="M10" s="328">
        <f t="shared" ref="M10:M13" si="4">ABS(E10/100*I10)</f>
        <v>39.900000000000006</v>
      </c>
      <c r="N10" s="308"/>
    </row>
    <row r="11" spans="1:15" ht="14.1" customHeight="1" x14ac:dyDescent="0.25">
      <c r="A11" s="142"/>
      <c r="B11" s="308" t="s">
        <v>92</v>
      </c>
      <c r="C11" s="144"/>
      <c r="D11" s="321">
        <v>10</v>
      </c>
      <c r="E11" s="308">
        <v>10</v>
      </c>
      <c r="F11" s="321">
        <v>10.3</v>
      </c>
      <c r="G11" s="321">
        <v>1</v>
      </c>
      <c r="H11" s="321">
        <v>70.599999999999994</v>
      </c>
      <c r="I11" s="321">
        <v>333</v>
      </c>
      <c r="J11" s="328">
        <f t="shared" si="1"/>
        <v>1.03</v>
      </c>
      <c r="K11" s="328">
        <f t="shared" si="2"/>
        <v>0.1</v>
      </c>
      <c r="L11" s="324">
        <f t="shared" si="3"/>
        <v>7.06</v>
      </c>
      <c r="M11" s="328">
        <f t="shared" si="4"/>
        <v>33.300000000000004</v>
      </c>
      <c r="N11" s="308"/>
    </row>
    <row r="12" spans="1:15" ht="14.1" customHeight="1" x14ac:dyDescent="0.25">
      <c r="A12" s="318"/>
      <c r="B12" s="321" t="s">
        <v>85</v>
      </c>
      <c r="C12" s="318"/>
      <c r="D12" s="321">
        <v>5</v>
      </c>
      <c r="E12" s="321">
        <v>4.38</v>
      </c>
      <c r="F12" s="308">
        <v>12.7</v>
      </c>
      <c r="G12" s="321">
        <v>11.5</v>
      </c>
      <c r="H12" s="321">
        <v>0.7</v>
      </c>
      <c r="I12" s="321">
        <v>157</v>
      </c>
      <c r="J12" s="328">
        <f t="shared" si="1"/>
        <v>0.55625999999999998</v>
      </c>
      <c r="K12" s="328">
        <f t="shared" si="2"/>
        <v>0.50370000000000004</v>
      </c>
      <c r="L12" s="324">
        <f t="shared" si="3"/>
        <v>3.0659999999999996E-2</v>
      </c>
      <c r="M12" s="328">
        <f t="shared" si="4"/>
        <v>6.8765999999999998</v>
      </c>
      <c r="N12" s="308"/>
    </row>
    <row r="13" spans="1:15" ht="14.1" customHeight="1" x14ac:dyDescent="0.25">
      <c r="A13" s="318"/>
      <c r="B13" s="321" t="s">
        <v>37</v>
      </c>
      <c r="C13" s="318"/>
      <c r="D13" s="321">
        <v>3</v>
      </c>
      <c r="E13" s="321">
        <v>3</v>
      </c>
      <c r="F13" s="328">
        <v>0.8</v>
      </c>
      <c r="G13" s="328">
        <v>72.5</v>
      </c>
      <c r="H13" s="328">
        <v>1.3</v>
      </c>
      <c r="I13" s="324">
        <v>661</v>
      </c>
      <c r="J13" s="328">
        <f t="shared" si="1"/>
        <v>2.4E-2</v>
      </c>
      <c r="K13" s="328">
        <f t="shared" si="2"/>
        <v>2.1749999999999998</v>
      </c>
      <c r="L13" s="324">
        <f t="shared" si="3"/>
        <v>3.9E-2</v>
      </c>
      <c r="M13" s="328">
        <f t="shared" si="4"/>
        <v>19.829999999999998</v>
      </c>
      <c r="N13" s="308"/>
    </row>
    <row r="14" spans="1:15" ht="14.1" customHeight="1" x14ac:dyDescent="0.25">
      <c r="A14" s="486">
        <v>16</v>
      </c>
      <c r="B14" s="10" t="s">
        <v>182</v>
      </c>
      <c r="C14" s="486">
        <v>100</v>
      </c>
      <c r="D14" s="488"/>
      <c r="E14" s="488"/>
      <c r="F14" s="488"/>
      <c r="G14" s="488"/>
      <c r="H14" s="488"/>
      <c r="I14" s="488"/>
      <c r="J14" s="475">
        <f>SUM(J15:J17)</f>
        <v>2.956</v>
      </c>
      <c r="K14" s="475">
        <f t="shared" ref="K14:M14" si="5">SUM(K15:K17)</f>
        <v>3.2</v>
      </c>
      <c r="L14" s="475">
        <f t="shared" si="5"/>
        <v>20.350000000000001</v>
      </c>
      <c r="M14" s="475">
        <f t="shared" si="5"/>
        <v>123.35000000000001</v>
      </c>
      <c r="N14" s="479">
        <v>0.8</v>
      </c>
    </row>
    <row r="15" spans="1:15" ht="14.1" customHeight="1" x14ac:dyDescent="0.25">
      <c r="A15" s="487"/>
      <c r="B15" s="5" t="s">
        <v>41</v>
      </c>
      <c r="C15" s="487"/>
      <c r="D15" s="489">
        <v>100</v>
      </c>
      <c r="E15" s="489">
        <v>100</v>
      </c>
      <c r="F15" s="493">
        <v>2.9</v>
      </c>
      <c r="G15" s="495">
        <v>3.2</v>
      </c>
      <c r="H15" s="493">
        <v>4.7</v>
      </c>
      <c r="I15" s="495">
        <v>60</v>
      </c>
      <c r="J15" s="495">
        <f t="shared" ref="J15:J17" si="6">ABS(E15/100*F15)</f>
        <v>2.9</v>
      </c>
      <c r="K15" s="495">
        <f t="shared" ref="K15:K17" si="7">ABS(E15/100*G15)</f>
        <v>3.2</v>
      </c>
      <c r="L15" s="495">
        <f t="shared" ref="L15:L17" si="8">ABS(E15/100*H15)</f>
        <v>4.7</v>
      </c>
      <c r="M15" s="495">
        <f t="shared" ref="M15:M17" si="9">ABS(E15/100*I15)</f>
        <v>60</v>
      </c>
      <c r="N15" s="480"/>
    </row>
    <row r="16" spans="1:15" ht="14.1" customHeight="1" x14ac:dyDescent="0.25">
      <c r="A16" s="487"/>
      <c r="B16" s="489" t="s">
        <v>60</v>
      </c>
      <c r="C16" s="487"/>
      <c r="D16" s="489">
        <v>10</v>
      </c>
      <c r="E16" s="489">
        <v>10</v>
      </c>
      <c r="F16" s="495">
        <v>0</v>
      </c>
      <c r="G16" s="495">
        <v>0</v>
      </c>
      <c r="H16" s="495">
        <v>99.8</v>
      </c>
      <c r="I16" s="495">
        <v>399</v>
      </c>
      <c r="J16" s="495">
        <f t="shared" si="6"/>
        <v>0</v>
      </c>
      <c r="K16" s="495">
        <f t="shared" si="7"/>
        <v>0</v>
      </c>
      <c r="L16" s="495">
        <f t="shared" si="8"/>
        <v>9.98</v>
      </c>
      <c r="M16" s="495">
        <f t="shared" si="9"/>
        <v>39.900000000000006</v>
      </c>
      <c r="N16" s="480"/>
    </row>
    <row r="17" spans="1:14" ht="14.1" customHeight="1" x14ac:dyDescent="0.25">
      <c r="A17" s="32"/>
      <c r="B17" s="489" t="s">
        <v>88</v>
      </c>
      <c r="C17" s="487"/>
      <c r="D17" s="489">
        <v>7</v>
      </c>
      <c r="E17" s="489">
        <v>7</v>
      </c>
      <c r="F17" s="594">
        <v>0.8</v>
      </c>
      <c r="G17" s="594">
        <v>0</v>
      </c>
      <c r="H17" s="594">
        <v>81</v>
      </c>
      <c r="I17" s="594">
        <v>335</v>
      </c>
      <c r="J17" s="495">
        <f t="shared" si="6"/>
        <v>5.6000000000000008E-2</v>
      </c>
      <c r="K17" s="495">
        <f t="shared" si="7"/>
        <v>0</v>
      </c>
      <c r="L17" s="495">
        <f t="shared" si="8"/>
        <v>5.6700000000000008</v>
      </c>
      <c r="M17" s="495">
        <f t="shared" si="9"/>
        <v>23.450000000000003</v>
      </c>
      <c r="N17" s="480"/>
    </row>
    <row r="18" spans="1:14" ht="14.1" customHeight="1" x14ac:dyDescent="0.25">
      <c r="A18" s="96">
        <v>96</v>
      </c>
      <c r="B18" s="76" t="s">
        <v>89</v>
      </c>
      <c r="C18" s="96">
        <v>200</v>
      </c>
      <c r="D18" s="79"/>
      <c r="E18" s="79"/>
      <c r="F18" s="79"/>
      <c r="G18" s="79"/>
      <c r="H18" s="79"/>
      <c r="I18" s="79"/>
      <c r="J18" s="71">
        <f>SUM(J19:J25)</f>
        <v>18.085999999999999</v>
      </c>
      <c r="K18" s="71">
        <f t="shared" ref="K18:M18" si="10">SUM(K19:K25)</f>
        <v>28.36</v>
      </c>
      <c r="L18" s="71">
        <f t="shared" si="10"/>
        <v>63.394000000000005</v>
      </c>
      <c r="M18" s="71">
        <f t="shared" si="10"/>
        <v>585.03000000000009</v>
      </c>
      <c r="N18" s="74">
        <v>0.9</v>
      </c>
    </row>
    <row r="19" spans="1:14" ht="14.1" customHeight="1" x14ac:dyDescent="0.25">
      <c r="A19" s="73"/>
      <c r="B19" s="75" t="s">
        <v>90</v>
      </c>
      <c r="C19" s="144"/>
      <c r="D19" s="80">
        <v>2</v>
      </c>
      <c r="E19" s="80">
        <v>2</v>
      </c>
      <c r="F19" s="80">
        <v>24.3</v>
      </c>
      <c r="G19" s="80">
        <v>15</v>
      </c>
      <c r="H19" s="80">
        <v>10.199999999999999</v>
      </c>
      <c r="I19" s="80">
        <v>289</v>
      </c>
      <c r="J19" s="88">
        <f t="shared" ref="J19:J21" si="11">ABS(E19/100*F19)</f>
        <v>0.48600000000000004</v>
      </c>
      <c r="K19" s="88">
        <f t="shared" ref="K19:K21" si="12">ABS(E19/100*G19)</f>
        <v>0.3</v>
      </c>
      <c r="L19" s="82">
        <f t="shared" ref="L19:L21" si="13">ABS(E19/100*H19)</f>
        <v>0.20399999999999999</v>
      </c>
      <c r="M19" s="88">
        <f t="shared" ref="M19:M21" si="14">ABS(E19/100*I19)</f>
        <v>5.78</v>
      </c>
      <c r="N19" s="75"/>
    </row>
    <row r="20" spans="1:14" ht="14.1" customHeight="1" x14ac:dyDescent="0.25">
      <c r="A20" s="73"/>
      <c r="B20" s="75" t="s">
        <v>60</v>
      </c>
      <c r="C20" s="144"/>
      <c r="D20" s="80">
        <v>15</v>
      </c>
      <c r="E20" s="80">
        <v>15</v>
      </c>
      <c r="F20" s="88">
        <v>0</v>
      </c>
      <c r="G20" s="88">
        <v>0</v>
      </c>
      <c r="H20" s="88">
        <v>99.8</v>
      </c>
      <c r="I20" s="88">
        <v>399</v>
      </c>
      <c r="J20" s="88">
        <f t="shared" si="11"/>
        <v>0</v>
      </c>
      <c r="K20" s="88">
        <f t="shared" si="12"/>
        <v>0</v>
      </c>
      <c r="L20" s="82">
        <f t="shared" si="13"/>
        <v>14.969999999999999</v>
      </c>
      <c r="M20" s="88">
        <f t="shared" si="14"/>
        <v>59.849999999999994</v>
      </c>
      <c r="N20" s="75"/>
    </row>
    <row r="21" spans="1:14" ht="14.1" customHeight="1" x14ac:dyDescent="0.25">
      <c r="A21" s="73"/>
      <c r="B21" s="75" t="s">
        <v>41</v>
      </c>
      <c r="C21" s="144"/>
      <c r="D21" s="80">
        <v>120</v>
      </c>
      <c r="E21" s="80">
        <v>120</v>
      </c>
      <c r="F21" s="82">
        <v>2.9</v>
      </c>
      <c r="G21" s="20">
        <v>3.2</v>
      </c>
      <c r="H21" s="82">
        <v>4.7</v>
      </c>
      <c r="I21" s="88">
        <v>60</v>
      </c>
      <c r="J21" s="88">
        <f t="shared" si="11"/>
        <v>3.48</v>
      </c>
      <c r="K21" s="88">
        <f t="shared" si="12"/>
        <v>3.84</v>
      </c>
      <c r="L21" s="82">
        <f t="shared" si="13"/>
        <v>5.64</v>
      </c>
      <c r="M21" s="88">
        <f t="shared" si="14"/>
        <v>72</v>
      </c>
      <c r="N21" s="75"/>
    </row>
    <row r="22" spans="1:14" ht="14.1" customHeight="1" x14ac:dyDescent="0.25">
      <c r="A22" s="85">
        <v>110</v>
      </c>
      <c r="B22" s="12" t="s">
        <v>69</v>
      </c>
      <c r="C22" s="128"/>
      <c r="D22" s="81"/>
      <c r="E22" s="81"/>
      <c r="F22" s="87"/>
      <c r="G22" s="81"/>
      <c r="H22" s="81"/>
      <c r="I22" s="81"/>
      <c r="J22" s="83">
        <f>SUM(J23:J25)</f>
        <v>7.0600000000000005</v>
      </c>
      <c r="K22" s="83">
        <f>SUM(K23:K25)</f>
        <v>12.11</v>
      </c>
      <c r="L22" s="83">
        <f>SUM(L23:L25)</f>
        <v>21.29</v>
      </c>
      <c r="M22" s="125">
        <f>SUM(M23:M25)</f>
        <v>223.70000000000002</v>
      </c>
      <c r="N22" s="81"/>
    </row>
    <row r="23" spans="1:14" ht="14.1" customHeight="1" x14ac:dyDescent="0.25">
      <c r="A23" s="86"/>
      <c r="B23" s="88" t="s">
        <v>83</v>
      </c>
      <c r="C23" s="86">
        <v>10</v>
      </c>
      <c r="D23" s="82">
        <v>10</v>
      </c>
      <c r="E23" s="82">
        <v>10</v>
      </c>
      <c r="F23" s="88">
        <v>0.8</v>
      </c>
      <c r="G23" s="88">
        <v>72.5</v>
      </c>
      <c r="H23" s="88">
        <v>1.3</v>
      </c>
      <c r="I23" s="88">
        <v>661</v>
      </c>
      <c r="J23" s="88">
        <f t="shared" ref="J23:J25" si="15">ABS(E23/100*F23)</f>
        <v>8.0000000000000016E-2</v>
      </c>
      <c r="K23" s="88">
        <f t="shared" ref="K23:K25" si="16">ABS(E23/100*G23)</f>
        <v>7.25</v>
      </c>
      <c r="L23" s="82">
        <f t="shared" ref="L23:L25" si="17">ABS(E23/100*H23)</f>
        <v>0.13</v>
      </c>
      <c r="M23" s="88">
        <f t="shared" ref="M23:M25" si="18">ABS(E23/100*I23)</f>
        <v>66.100000000000009</v>
      </c>
      <c r="N23" s="82"/>
    </row>
    <row r="24" spans="1:14" ht="14.1" customHeight="1" x14ac:dyDescent="0.25">
      <c r="A24" s="86"/>
      <c r="B24" s="88" t="s">
        <v>70</v>
      </c>
      <c r="C24" s="86">
        <v>15</v>
      </c>
      <c r="D24" s="82">
        <v>16</v>
      </c>
      <c r="E24" s="82">
        <v>15</v>
      </c>
      <c r="F24" s="88">
        <v>26</v>
      </c>
      <c r="G24" s="82">
        <v>26</v>
      </c>
      <c r="H24" s="82">
        <v>0</v>
      </c>
      <c r="I24" s="82">
        <v>344</v>
      </c>
      <c r="J24" s="88">
        <f t="shared" si="15"/>
        <v>3.9</v>
      </c>
      <c r="K24" s="88">
        <f t="shared" si="16"/>
        <v>3.9</v>
      </c>
      <c r="L24" s="82">
        <f t="shared" si="17"/>
        <v>0</v>
      </c>
      <c r="M24" s="88">
        <f t="shared" si="18"/>
        <v>51.6</v>
      </c>
      <c r="N24" s="82"/>
    </row>
    <row r="25" spans="1:14" ht="14.1" customHeight="1" x14ac:dyDescent="0.25">
      <c r="A25" s="86"/>
      <c r="B25" s="99" t="s">
        <v>71</v>
      </c>
      <c r="C25" s="22">
        <v>40</v>
      </c>
      <c r="D25" s="8">
        <v>40</v>
      </c>
      <c r="E25" s="8">
        <v>40</v>
      </c>
      <c r="F25" s="99">
        <v>7.7</v>
      </c>
      <c r="G25" s="8">
        <v>2.4</v>
      </c>
      <c r="H25" s="8">
        <v>52.9</v>
      </c>
      <c r="I25" s="8">
        <v>265</v>
      </c>
      <c r="J25" s="88">
        <f t="shared" si="15"/>
        <v>3.08</v>
      </c>
      <c r="K25" s="88">
        <f t="shared" si="16"/>
        <v>0.96</v>
      </c>
      <c r="L25" s="82">
        <f t="shared" si="17"/>
        <v>21.16</v>
      </c>
      <c r="M25" s="88">
        <f t="shared" si="18"/>
        <v>106</v>
      </c>
      <c r="N25" s="8"/>
    </row>
    <row r="26" spans="1:14" ht="14.1" customHeight="1" x14ac:dyDescent="0.25">
      <c r="A26" s="158"/>
      <c r="B26" s="120" t="s">
        <v>26</v>
      </c>
      <c r="C26" s="712"/>
      <c r="D26" s="691"/>
      <c r="E26" s="691"/>
      <c r="F26" s="691"/>
      <c r="G26" s="691"/>
      <c r="H26" s="691"/>
      <c r="I26" s="692"/>
      <c r="J26" s="120">
        <f>ABS(J22+J18+J8+J14)</f>
        <v>47.712260000000008</v>
      </c>
      <c r="K26" s="120">
        <f t="shared" ref="K26:M26" si="19">ABS(K22+K18+K8+K14)</f>
        <v>55.448700000000002</v>
      </c>
      <c r="L26" s="120">
        <f t="shared" si="19"/>
        <v>125.14366000000001</v>
      </c>
      <c r="M26" s="120">
        <f t="shared" si="19"/>
        <v>1200.9866000000002</v>
      </c>
      <c r="N26" s="160"/>
    </row>
    <row r="27" spans="1:14" ht="14.1" customHeight="1" x14ac:dyDescent="0.25">
      <c r="A27" s="694" t="s">
        <v>30</v>
      </c>
      <c r="B27" s="695"/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6"/>
    </row>
    <row r="28" spans="1:14" ht="33" customHeight="1" x14ac:dyDescent="0.25">
      <c r="A28" s="37" t="s">
        <v>256</v>
      </c>
      <c r="B28" s="21" t="s">
        <v>240</v>
      </c>
      <c r="C28" s="317">
        <v>250</v>
      </c>
      <c r="D28" s="320"/>
      <c r="E28" s="320"/>
      <c r="F28" s="320"/>
      <c r="G28" s="320"/>
      <c r="H28" s="320"/>
      <c r="I28" s="320"/>
      <c r="J28" s="310">
        <f>SUM(J29:J35)</f>
        <v>3.6320000000000001</v>
      </c>
      <c r="K28" s="310">
        <f>SUM(K29:K35)</f>
        <v>6.843</v>
      </c>
      <c r="L28" s="310">
        <f>SUM(L29:L35)</f>
        <v>20.964999999999996</v>
      </c>
      <c r="M28" s="310">
        <f>SUM(M29:M35)</f>
        <v>160.52000000000001</v>
      </c>
      <c r="N28" s="307">
        <v>16.7</v>
      </c>
    </row>
    <row r="29" spans="1:14" ht="14.1" customHeight="1" x14ac:dyDescent="0.25">
      <c r="A29" s="306"/>
      <c r="B29" s="17" t="s">
        <v>34</v>
      </c>
      <c r="C29" s="318"/>
      <c r="D29" s="321">
        <v>85</v>
      </c>
      <c r="E29" s="321">
        <v>64</v>
      </c>
      <c r="F29" s="328">
        <v>2</v>
      </c>
      <c r="G29" s="328">
        <v>0.4</v>
      </c>
      <c r="H29" s="328">
        <v>16.3</v>
      </c>
      <c r="I29" s="328">
        <v>77</v>
      </c>
      <c r="J29" s="328">
        <f t="shared" ref="J29:J35" si="20">ABS(E29/100*F29)</f>
        <v>1.28</v>
      </c>
      <c r="K29" s="328">
        <f t="shared" ref="K29:K35" si="21">ABS(E29/100*G29)</f>
        <v>0.25600000000000001</v>
      </c>
      <c r="L29" s="324">
        <f t="shared" ref="L29:L35" si="22">ABS(E29/100*H29)</f>
        <v>10.432</v>
      </c>
      <c r="M29" s="328">
        <f t="shared" ref="M29:M35" si="23">ABS(E29/100*I29)</f>
        <v>49.28</v>
      </c>
      <c r="N29" s="308"/>
    </row>
    <row r="30" spans="1:14" ht="14.1" customHeight="1" x14ac:dyDescent="0.25">
      <c r="A30" s="306"/>
      <c r="B30" s="17" t="s">
        <v>17</v>
      </c>
      <c r="C30" s="318"/>
      <c r="D30" s="321">
        <v>15</v>
      </c>
      <c r="E30" s="321">
        <v>15</v>
      </c>
      <c r="F30" s="551">
        <v>12.3</v>
      </c>
      <c r="G30" s="509">
        <v>6.1</v>
      </c>
      <c r="H30" s="508">
        <v>59.5</v>
      </c>
      <c r="I30" s="508">
        <v>342</v>
      </c>
      <c r="J30" s="508">
        <f>ABS(E30/100*F30)</f>
        <v>1.845</v>
      </c>
      <c r="K30" s="508">
        <f>ABS(E30/100*G30)</f>
        <v>0.91499999999999992</v>
      </c>
      <c r="L30" s="508">
        <f>ABS(E30/100*H30)</f>
        <v>8.9249999999999989</v>
      </c>
      <c r="M30" s="509">
        <f>ABS(E30/100*I30)</f>
        <v>51.3</v>
      </c>
      <c r="N30" s="308"/>
    </row>
    <row r="31" spans="1:14" ht="14.1" customHeight="1" x14ac:dyDescent="0.25">
      <c r="A31" s="306"/>
      <c r="B31" s="17" t="s">
        <v>35</v>
      </c>
      <c r="C31" s="318"/>
      <c r="D31" s="321">
        <v>10</v>
      </c>
      <c r="E31" s="321">
        <v>8</v>
      </c>
      <c r="F31" s="328">
        <v>1.4</v>
      </c>
      <c r="G31" s="328">
        <v>0.2</v>
      </c>
      <c r="H31" s="328">
        <v>8.1999999999999993</v>
      </c>
      <c r="I31" s="328">
        <v>41</v>
      </c>
      <c r="J31" s="328">
        <f t="shared" si="20"/>
        <v>0.11199999999999999</v>
      </c>
      <c r="K31" s="328">
        <f t="shared" si="21"/>
        <v>1.6E-2</v>
      </c>
      <c r="L31" s="324">
        <f t="shared" si="22"/>
        <v>0.65599999999999992</v>
      </c>
      <c r="M31" s="328">
        <f t="shared" si="23"/>
        <v>3.2800000000000002</v>
      </c>
      <c r="N31" s="308"/>
    </row>
    <row r="32" spans="1:14" ht="14.1" customHeight="1" x14ac:dyDescent="0.25">
      <c r="A32" s="306"/>
      <c r="B32" s="18" t="s">
        <v>36</v>
      </c>
      <c r="C32" s="318"/>
      <c r="D32" s="321">
        <v>10</v>
      </c>
      <c r="E32" s="321">
        <v>8</v>
      </c>
      <c r="F32" s="328">
        <v>1.3</v>
      </c>
      <c r="G32" s="328">
        <v>0.1</v>
      </c>
      <c r="H32" s="328">
        <v>6.9</v>
      </c>
      <c r="I32" s="328">
        <v>35</v>
      </c>
      <c r="J32" s="328">
        <f t="shared" si="20"/>
        <v>0.10400000000000001</v>
      </c>
      <c r="K32" s="328">
        <f t="shared" si="21"/>
        <v>8.0000000000000002E-3</v>
      </c>
      <c r="L32" s="324">
        <f t="shared" si="22"/>
        <v>0.55200000000000005</v>
      </c>
      <c r="M32" s="328">
        <f t="shared" si="23"/>
        <v>2.8000000000000003</v>
      </c>
      <c r="N32" s="308"/>
    </row>
    <row r="33" spans="1:14" ht="14.1" customHeight="1" x14ac:dyDescent="0.25">
      <c r="A33" s="306"/>
      <c r="B33" s="18" t="s">
        <v>38</v>
      </c>
      <c r="C33" s="318"/>
      <c r="D33" s="321">
        <v>2</v>
      </c>
      <c r="E33" s="321">
        <v>2</v>
      </c>
      <c r="F33" s="328">
        <v>0</v>
      </c>
      <c r="G33" s="26">
        <v>99.9</v>
      </c>
      <c r="H33" s="328">
        <v>0</v>
      </c>
      <c r="I33" s="324">
        <v>899</v>
      </c>
      <c r="J33" s="328">
        <f t="shared" si="20"/>
        <v>0</v>
      </c>
      <c r="K33" s="328">
        <f t="shared" si="21"/>
        <v>1.9980000000000002</v>
      </c>
      <c r="L33" s="324">
        <f t="shared" si="22"/>
        <v>0</v>
      </c>
      <c r="M33" s="328">
        <f t="shared" si="23"/>
        <v>17.98</v>
      </c>
      <c r="N33" s="308"/>
    </row>
    <row r="34" spans="1:14" ht="14.1" customHeight="1" x14ac:dyDescent="0.25">
      <c r="A34" s="308"/>
      <c r="B34" s="18" t="s">
        <v>37</v>
      </c>
      <c r="C34" s="318"/>
      <c r="D34" s="321">
        <v>2</v>
      </c>
      <c r="E34" s="321">
        <v>2</v>
      </c>
      <c r="F34" s="328">
        <v>0.8</v>
      </c>
      <c r="G34" s="328">
        <v>72.5</v>
      </c>
      <c r="H34" s="328">
        <v>1.3</v>
      </c>
      <c r="I34" s="324">
        <v>661</v>
      </c>
      <c r="J34" s="328">
        <f t="shared" si="20"/>
        <v>1.6E-2</v>
      </c>
      <c r="K34" s="328">
        <f t="shared" si="21"/>
        <v>1.45</v>
      </c>
      <c r="L34" s="324">
        <f t="shared" si="22"/>
        <v>2.6000000000000002E-2</v>
      </c>
      <c r="M34" s="328">
        <f t="shared" si="23"/>
        <v>13.22</v>
      </c>
      <c r="N34" s="308"/>
    </row>
    <row r="35" spans="1:14" ht="14.1" customHeight="1" x14ac:dyDescent="0.25">
      <c r="A35" s="321"/>
      <c r="B35" s="321" t="s">
        <v>72</v>
      </c>
      <c r="C35" s="318"/>
      <c r="D35" s="321">
        <v>11</v>
      </c>
      <c r="E35" s="321">
        <v>11</v>
      </c>
      <c r="F35" s="328">
        <v>2.5</v>
      </c>
      <c r="G35" s="328">
        <v>20</v>
      </c>
      <c r="H35" s="328">
        <v>3.4</v>
      </c>
      <c r="I35" s="324">
        <v>206</v>
      </c>
      <c r="J35" s="328">
        <f t="shared" si="20"/>
        <v>0.27500000000000002</v>
      </c>
      <c r="K35" s="328">
        <f t="shared" si="21"/>
        <v>2.2000000000000002</v>
      </c>
      <c r="L35" s="324">
        <f t="shared" si="22"/>
        <v>0.374</v>
      </c>
      <c r="M35" s="328">
        <f t="shared" si="23"/>
        <v>22.66</v>
      </c>
      <c r="N35" s="308"/>
    </row>
    <row r="36" spans="1:14" ht="42.75" customHeight="1" x14ac:dyDescent="0.25">
      <c r="A36" s="53">
        <v>72</v>
      </c>
      <c r="B36" s="10" t="s">
        <v>258</v>
      </c>
      <c r="C36" s="317">
        <v>200</v>
      </c>
      <c r="D36" s="320"/>
      <c r="E36" s="320"/>
      <c r="F36" s="320"/>
      <c r="G36" s="320"/>
      <c r="H36" s="320"/>
      <c r="I36" s="307"/>
      <c r="J36" s="310">
        <f>SUM(J37:J45)</f>
        <v>20.450019999999999</v>
      </c>
      <c r="K36" s="310">
        <f>SUM(K37:K45)</f>
        <v>47.076899999999995</v>
      </c>
      <c r="L36" s="310">
        <f>SUM(L37:L45)</f>
        <v>26.598820000000003</v>
      </c>
      <c r="M36" s="310">
        <f>SUM(M37:M45)</f>
        <v>616.07820000000004</v>
      </c>
      <c r="N36" s="307">
        <v>2.8</v>
      </c>
    </row>
    <row r="37" spans="1:14" ht="14.1" customHeight="1" x14ac:dyDescent="0.25">
      <c r="A37" s="23"/>
      <c r="B37" s="5" t="s">
        <v>75</v>
      </c>
      <c r="C37" s="306"/>
      <c r="D37" s="308">
        <v>76</v>
      </c>
      <c r="E37" s="308">
        <v>69</v>
      </c>
      <c r="F37" s="321">
        <v>18.600000000000001</v>
      </c>
      <c r="G37" s="321">
        <v>16</v>
      </c>
      <c r="H37" s="321">
        <v>0</v>
      </c>
      <c r="I37" s="321">
        <v>218</v>
      </c>
      <c r="J37" s="328">
        <f t="shared" ref="J37:J45" si="24">ABS(E37/100*F37)</f>
        <v>12.834</v>
      </c>
      <c r="K37" s="328">
        <f t="shared" ref="K37:K45" si="25">ABS(E37/100*G37)</f>
        <v>11.04</v>
      </c>
      <c r="L37" s="324">
        <f t="shared" ref="L37:L45" si="26">ABS(E37/100*H37)</f>
        <v>0</v>
      </c>
      <c r="M37" s="328">
        <f t="shared" ref="M37:M45" si="27">ABS(E37/100*I37)</f>
        <v>150.41999999999999</v>
      </c>
      <c r="N37" s="308"/>
    </row>
    <row r="38" spans="1:14" ht="14.1" customHeight="1" x14ac:dyDescent="0.25">
      <c r="A38" s="23"/>
      <c r="B38" s="321" t="s">
        <v>92</v>
      </c>
      <c r="C38" s="318"/>
      <c r="D38" s="321">
        <v>10</v>
      </c>
      <c r="E38" s="308">
        <v>10</v>
      </c>
      <c r="F38" s="501">
        <v>10.3</v>
      </c>
      <c r="G38" s="502">
        <v>1.1000000000000001</v>
      </c>
      <c r="H38" s="501">
        <v>70.599999999999994</v>
      </c>
      <c r="I38" s="502">
        <v>334</v>
      </c>
      <c r="J38" s="509">
        <f>ABS(E38/100*F38)</f>
        <v>1.03</v>
      </c>
      <c r="K38" s="509">
        <f>ABS(E38/100*G38)</f>
        <v>0.11000000000000001</v>
      </c>
      <c r="L38" s="508">
        <f>ABS(E38/100*H38)</f>
        <v>7.06</v>
      </c>
      <c r="M38" s="509">
        <f>ABS(E38/100*I38)</f>
        <v>33.4</v>
      </c>
      <c r="N38" s="308"/>
    </row>
    <row r="39" spans="1:14" ht="14.1" customHeight="1" x14ac:dyDescent="0.25">
      <c r="A39" s="23"/>
      <c r="B39" s="321" t="s">
        <v>55</v>
      </c>
      <c r="C39" s="318"/>
      <c r="D39" s="321">
        <v>5</v>
      </c>
      <c r="E39" s="308">
        <v>5</v>
      </c>
      <c r="F39" s="321">
        <v>4.8</v>
      </c>
      <c r="G39" s="321">
        <v>0</v>
      </c>
      <c r="H39" s="321">
        <v>19</v>
      </c>
      <c r="I39" s="308">
        <v>102</v>
      </c>
      <c r="J39" s="328">
        <f t="shared" si="24"/>
        <v>0.24</v>
      </c>
      <c r="K39" s="328">
        <f t="shared" si="25"/>
        <v>0</v>
      </c>
      <c r="L39" s="324">
        <f t="shared" si="26"/>
        <v>0.95000000000000007</v>
      </c>
      <c r="M39" s="328">
        <f t="shared" si="27"/>
        <v>5.1000000000000005</v>
      </c>
      <c r="N39" s="308"/>
    </row>
    <row r="40" spans="1:14" ht="14.1" customHeight="1" x14ac:dyDescent="0.25">
      <c r="A40" s="318"/>
      <c r="B40" s="321" t="s">
        <v>35</v>
      </c>
      <c r="C40" s="318"/>
      <c r="D40" s="321">
        <v>20</v>
      </c>
      <c r="E40" s="321">
        <v>17</v>
      </c>
      <c r="F40" s="328">
        <v>1.4</v>
      </c>
      <c r="G40" s="328">
        <v>0.2</v>
      </c>
      <c r="H40" s="328">
        <v>8.1999999999999993</v>
      </c>
      <c r="I40" s="328">
        <v>41</v>
      </c>
      <c r="J40" s="328">
        <f t="shared" si="24"/>
        <v>0.23799999999999999</v>
      </c>
      <c r="K40" s="328">
        <f t="shared" si="25"/>
        <v>3.4000000000000002E-2</v>
      </c>
      <c r="L40" s="324">
        <f t="shared" si="26"/>
        <v>1.3939999999999999</v>
      </c>
      <c r="M40" s="328">
        <f t="shared" si="27"/>
        <v>6.9700000000000006</v>
      </c>
      <c r="N40" s="308"/>
    </row>
    <row r="41" spans="1:14" ht="14.1" customHeight="1" x14ac:dyDescent="0.25">
      <c r="A41" s="318"/>
      <c r="B41" s="321" t="s">
        <v>54</v>
      </c>
      <c r="C41" s="318"/>
      <c r="D41" s="321">
        <v>200</v>
      </c>
      <c r="E41" s="321">
        <v>160</v>
      </c>
      <c r="F41" s="328">
        <v>2.5</v>
      </c>
      <c r="G41" s="328">
        <v>20</v>
      </c>
      <c r="H41" s="328">
        <v>3.4</v>
      </c>
      <c r="I41" s="328">
        <v>206</v>
      </c>
      <c r="J41" s="328">
        <f t="shared" si="24"/>
        <v>4</v>
      </c>
      <c r="K41" s="328">
        <f t="shared" si="25"/>
        <v>32</v>
      </c>
      <c r="L41" s="324">
        <f t="shared" si="26"/>
        <v>5.44</v>
      </c>
      <c r="M41" s="328">
        <f t="shared" si="27"/>
        <v>329.6</v>
      </c>
      <c r="N41" s="308"/>
    </row>
    <row r="42" spans="1:14" ht="14.1" customHeight="1" x14ac:dyDescent="0.25">
      <c r="A42" s="318"/>
      <c r="B42" s="321" t="s">
        <v>37</v>
      </c>
      <c r="C42" s="318"/>
      <c r="D42" s="321">
        <v>4</v>
      </c>
      <c r="E42" s="321">
        <v>4</v>
      </c>
      <c r="F42" s="509">
        <v>0.8</v>
      </c>
      <c r="G42" s="509">
        <v>72.5</v>
      </c>
      <c r="H42" s="509">
        <v>1.3</v>
      </c>
      <c r="I42" s="509">
        <v>661</v>
      </c>
      <c r="J42" s="509">
        <f t="shared" si="24"/>
        <v>3.2000000000000001E-2</v>
      </c>
      <c r="K42" s="509">
        <f t="shared" si="25"/>
        <v>2.9</v>
      </c>
      <c r="L42" s="508">
        <f t="shared" si="26"/>
        <v>5.2000000000000005E-2</v>
      </c>
      <c r="M42" s="509">
        <f t="shared" si="27"/>
        <v>26.44</v>
      </c>
      <c r="N42" s="308"/>
    </row>
    <row r="43" spans="1:14" ht="14.1" customHeight="1" x14ac:dyDescent="0.25">
      <c r="A43" s="505"/>
      <c r="B43" s="502" t="s">
        <v>108</v>
      </c>
      <c r="C43" s="505"/>
      <c r="D43" s="502">
        <v>15</v>
      </c>
      <c r="E43" s="502">
        <v>15</v>
      </c>
      <c r="F43" s="501">
        <v>7</v>
      </c>
      <c r="G43" s="501">
        <v>1</v>
      </c>
      <c r="H43" s="501">
        <v>74</v>
      </c>
      <c r="I43" s="501">
        <v>333</v>
      </c>
      <c r="J43" s="509">
        <f>ABS(E43/100*F43)</f>
        <v>1.05</v>
      </c>
      <c r="K43" s="509">
        <f>ABS(E43/100*G43)</f>
        <v>0.15</v>
      </c>
      <c r="L43" s="509">
        <f>ABS(E43/100*H43)</f>
        <v>11.1</v>
      </c>
      <c r="M43" s="509">
        <f>ABS(E43/100*I43)</f>
        <v>49.949999999999996</v>
      </c>
      <c r="N43" s="501"/>
    </row>
    <row r="44" spans="1:14" ht="14.1" customHeight="1" x14ac:dyDescent="0.25">
      <c r="A44" s="505"/>
      <c r="B44" s="502" t="s">
        <v>85</v>
      </c>
      <c r="C44" s="505"/>
      <c r="D44" s="502">
        <v>8.3000000000000007</v>
      </c>
      <c r="E44" s="502">
        <v>7.26</v>
      </c>
      <c r="F44" s="501">
        <v>12.7</v>
      </c>
      <c r="G44" s="502">
        <v>11.5</v>
      </c>
      <c r="H44" s="502">
        <v>0.7</v>
      </c>
      <c r="I44" s="502">
        <v>157</v>
      </c>
      <c r="J44" s="509">
        <f t="shared" ref="J44" si="28">ABS(E44/100*F44)</f>
        <v>0.92201999999999995</v>
      </c>
      <c r="K44" s="509">
        <f t="shared" ref="K44" si="29">ABS(E44/100*G44)</f>
        <v>0.83489999999999998</v>
      </c>
      <c r="L44" s="508">
        <f t="shared" ref="L44" si="30">ABS(E44/100*H44)</f>
        <v>5.0819999999999997E-2</v>
      </c>
      <c r="M44" s="509">
        <f t="shared" ref="M44" si="31">ABS(E44/100*I44)</f>
        <v>11.398199999999999</v>
      </c>
      <c r="N44" s="501"/>
    </row>
    <row r="45" spans="1:14" ht="14.1" customHeight="1" x14ac:dyDescent="0.25">
      <c r="A45" s="318"/>
      <c r="B45" s="5" t="s">
        <v>36</v>
      </c>
      <c r="C45" s="318"/>
      <c r="D45" s="321">
        <v>10</v>
      </c>
      <c r="E45" s="321">
        <v>8</v>
      </c>
      <c r="F45" s="328">
        <v>1.3</v>
      </c>
      <c r="G45" s="328">
        <v>0.1</v>
      </c>
      <c r="H45" s="328">
        <v>6.9</v>
      </c>
      <c r="I45" s="328">
        <v>35</v>
      </c>
      <c r="J45" s="328">
        <f t="shared" si="24"/>
        <v>0.10400000000000001</v>
      </c>
      <c r="K45" s="328">
        <f t="shared" si="25"/>
        <v>8.0000000000000002E-3</v>
      </c>
      <c r="L45" s="324">
        <f t="shared" si="26"/>
        <v>0.55200000000000005</v>
      </c>
      <c r="M45" s="328">
        <f t="shared" si="27"/>
        <v>2.8000000000000003</v>
      </c>
      <c r="N45" s="308"/>
    </row>
    <row r="46" spans="1:14" ht="21.75" customHeight="1" x14ac:dyDescent="0.25">
      <c r="A46" s="317"/>
      <c r="B46" s="11" t="s">
        <v>257</v>
      </c>
      <c r="C46" s="503">
        <v>60</v>
      </c>
      <c r="D46" s="512">
        <v>60</v>
      </c>
      <c r="E46" s="512">
        <v>60</v>
      </c>
      <c r="F46" s="512">
        <v>0.8</v>
      </c>
      <c r="G46" s="134">
        <v>0.1</v>
      </c>
      <c r="H46" s="134">
        <v>1.7</v>
      </c>
      <c r="I46" s="512">
        <v>13</v>
      </c>
      <c r="J46" s="510">
        <f>ABS(E46/100*F46)</f>
        <v>0.48</v>
      </c>
      <c r="K46" s="510">
        <f>ABS(E46/100*G46)</f>
        <v>0.06</v>
      </c>
      <c r="L46" s="510">
        <f>ABS(E46/100*H46)</f>
        <v>1.02</v>
      </c>
      <c r="M46" s="120">
        <f>ABS(E46/100*I46)</f>
        <v>7.8</v>
      </c>
      <c r="N46" s="307"/>
    </row>
    <row r="47" spans="1:14" ht="28.5" customHeight="1" x14ac:dyDescent="0.25">
      <c r="A47" s="1">
        <v>100</v>
      </c>
      <c r="B47" s="343" t="s">
        <v>77</v>
      </c>
      <c r="C47" s="347">
        <v>180</v>
      </c>
      <c r="D47" s="353"/>
      <c r="E47" s="353"/>
      <c r="F47" s="357"/>
      <c r="G47" s="353"/>
      <c r="H47" s="353"/>
      <c r="I47" s="353"/>
      <c r="J47" s="360">
        <f>SUM(J48:J50)</f>
        <v>0.28600000000000003</v>
      </c>
      <c r="K47" s="360">
        <f t="shared" ref="K47:M47" si="32">SUM(K48:K50)</f>
        <v>0.20600000000000002</v>
      </c>
      <c r="L47" s="360">
        <f t="shared" si="32"/>
        <v>20.071999999999999</v>
      </c>
      <c r="M47" s="359">
        <f t="shared" si="32"/>
        <v>86.28</v>
      </c>
      <c r="N47" s="353">
        <v>3.08</v>
      </c>
    </row>
    <row r="48" spans="1:14" ht="14.1" customHeight="1" x14ac:dyDescent="0.25">
      <c r="A48" s="4"/>
      <c r="B48" s="354" t="s">
        <v>78</v>
      </c>
      <c r="C48" s="20"/>
      <c r="D48" s="358">
        <v>54</v>
      </c>
      <c r="E48" s="358">
        <v>49</v>
      </c>
      <c r="F48" s="358">
        <v>0.4</v>
      </c>
      <c r="G48" s="358">
        <v>0.4</v>
      </c>
      <c r="H48" s="358">
        <v>9.8000000000000007</v>
      </c>
      <c r="I48" s="358">
        <v>47</v>
      </c>
      <c r="J48" s="358">
        <f t="shared" ref="J48:J50" si="33">ABS(E48/100*F48)</f>
        <v>0.19600000000000001</v>
      </c>
      <c r="K48" s="358">
        <f t="shared" ref="K48:K50" si="34">ABS(E48/100*G48)</f>
        <v>0.19600000000000001</v>
      </c>
      <c r="L48" s="354">
        <f t="shared" ref="L48:L50" si="35">ABS(E48/100*H48)</f>
        <v>4.8020000000000005</v>
      </c>
      <c r="M48" s="358">
        <f t="shared" ref="M48:M50" si="36">ABS(E48/100*I48)</f>
        <v>23.03</v>
      </c>
      <c r="N48" s="354"/>
    </row>
    <row r="49" spans="1:14" ht="14.1" customHeight="1" x14ac:dyDescent="0.25">
      <c r="A49" s="4"/>
      <c r="B49" s="354" t="s">
        <v>59</v>
      </c>
      <c r="C49" s="20"/>
      <c r="D49" s="358">
        <v>10</v>
      </c>
      <c r="E49" s="358">
        <v>10</v>
      </c>
      <c r="F49" s="358">
        <v>0.9</v>
      </c>
      <c r="G49" s="358">
        <v>0.1</v>
      </c>
      <c r="H49" s="358">
        <v>3</v>
      </c>
      <c r="I49" s="358">
        <v>34</v>
      </c>
      <c r="J49" s="358">
        <f t="shared" si="33"/>
        <v>9.0000000000000011E-2</v>
      </c>
      <c r="K49" s="358">
        <f t="shared" si="34"/>
        <v>1.0000000000000002E-2</v>
      </c>
      <c r="L49" s="354">
        <f t="shared" si="35"/>
        <v>0.30000000000000004</v>
      </c>
      <c r="M49" s="358">
        <f t="shared" si="36"/>
        <v>3.4000000000000004</v>
      </c>
      <c r="N49" s="354"/>
    </row>
    <row r="50" spans="1:14" ht="14.1" customHeight="1" x14ac:dyDescent="0.25">
      <c r="A50" s="4"/>
      <c r="B50" s="354" t="s">
        <v>60</v>
      </c>
      <c r="C50" s="20"/>
      <c r="D50" s="358">
        <v>15</v>
      </c>
      <c r="E50" s="358">
        <v>15</v>
      </c>
      <c r="F50" s="358">
        <v>0</v>
      </c>
      <c r="G50" s="358">
        <v>0</v>
      </c>
      <c r="H50" s="358">
        <v>99.8</v>
      </c>
      <c r="I50" s="358">
        <v>399</v>
      </c>
      <c r="J50" s="358">
        <f t="shared" si="33"/>
        <v>0</v>
      </c>
      <c r="K50" s="358">
        <f t="shared" si="34"/>
        <v>0</v>
      </c>
      <c r="L50" s="354">
        <f t="shared" si="35"/>
        <v>14.969999999999999</v>
      </c>
      <c r="M50" s="358">
        <f t="shared" si="36"/>
        <v>59.849999999999994</v>
      </c>
      <c r="N50" s="354"/>
    </row>
    <row r="51" spans="1:14" ht="14.1" customHeight="1" x14ac:dyDescent="0.25">
      <c r="A51" s="4"/>
      <c r="B51" s="8" t="s">
        <v>79</v>
      </c>
      <c r="C51" s="20"/>
      <c r="D51" s="358">
        <v>0.05</v>
      </c>
      <c r="E51" s="358">
        <v>0.05</v>
      </c>
      <c r="F51" s="358"/>
      <c r="G51" s="358"/>
      <c r="H51" s="358"/>
      <c r="I51" s="358"/>
      <c r="J51" s="344"/>
      <c r="K51" s="344"/>
      <c r="L51" s="344"/>
      <c r="M51" s="8"/>
      <c r="N51" s="354"/>
    </row>
    <row r="52" spans="1:14" ht="14.1" customHeight="1" x14ac:dyDescent="0.25">
      <c r="A52" s="107"/>
      <c r="B52" s="108" t="s">
        <v>49</v>
      </c>
      <c r="C52" s="54">
        <v>50</v>
      </c>
      <c r="D52" s="94">
        <v>50</v>
      </c>
      <c r="E52" s="94">
        <v>50</v>
      </c>
      <c r="F52" s="129">
        <v>7.9</v>
      </c>
      <c r="G52" s="109">
        <v>1</v>
      </c>
      <c r="H52" s="109">
        <v>48.3</v>
      </c>
      <c r="I52" s="94">
        <v>235</v>
      </c>
      <c r="J52" s="95">
        <f>ABS(E52/100*F52)</f>
        <v>3.95</v>
      </c>
      <c r="K52" s="95">
        <f>ABS(E52/100*G52)</f>
        <v>0.5</v>
      </c>
      <c r="L52" s="95">
        <f>ABS(E52/100*H52)</f>
        <v>24.15</v>
      </c>
      <c r="M52" s="103">
        <f>ABS(E52/100*I52)</f>
        <v>117.5</v>
      </c>
      <c r="N52" s="54"/>
    </row>
    <row r="53" spans="1:14" ht="14.1" customHeight="1" x14ac:dyDescent="0.25">
      <c r="A53" s="158"/>
      <c r="B53" s="120" t="s">
        <v>50</v>
      </c>
      <c r="C53" s="652"/>
      <c r="D53" s="653"/>
      <c r="E53" s="653"/>
      <c r="F53" s="653"/>
      <c r="G53" s="653"/>
      <c r="H53" s="653"/>
      <c r="I53" s="654"/>
      <c r="J53" s="120">
        <f>ABS(J52+J47+J36+J28+J46)</f>
        <v>28.798020000000001</v>
      </c>
      <c r="K53" s="120">
        <f t="shared" ref="K53:M53" si="37">ABS(K52+K47+K36+K28+K46)</f>
        <v>54.685900000000004</v>
      </c>
      <c r="L53" s="120">
        <f t="shared" si="37"/>
        <v>92.805819999999997</v>
      </c>
      <c r="M53" s="120">
        <f t="shared" si="37"/>
        <v>988.17819999999995</v>
      </c>
      <c r="N53" s="160"/>
    </row>
    <row r="54" spans="1:14" ht="14.1" customHeight="1" x14ac:dyDescent="0.25">
      <c r="A54" s="694" t="s">
        <v>51</v>
      </c>
      <c r="B54" s="695"/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6"/>
    </row>
    <row r="55" spans="1:14" ht="20.25" customHeight="1" x14ac:dyDescent="0.25">
      <c r="A55" s="329">
        <v>15</v>
      </c>
      <c r="B55" s="155" t="s">
        <v>156</v>
      </c>
      <c r="C55" s="311">
        <v>37</v>
      </c>
      <c r="D55" s="335">
        <v>74</v>
      </c>
      <c r="E55" s="335">
        <v>37</v>
      </c>
      <c r="F55" s="335">
        <v>19.100000000000001</v>
      </c>
      <c r="G55" s="335">
        <v>6.5</v>
      </c>
      <c r="H55" s="335">
        <v>0</v>
      </c>
      <c r="I55" s="335">
        <v>135</v>
      </c>
      <c r="J55" s="319">
        <f>ABS(E55/100*F55)</f>
        <v>7.0670000000000002</v>
      </c>
      <c r="K55" s="319">
        <f>ABS(E55/100*G55)</f>
        <v>2.4049999999999998</v>
      </c>
      <c r="L55" s="55">
        <f>ABS(E55/100*H55)</f>
        <v>0</v>
      </c>
      <c r="M55" s="55">
        <f>ABS(E55/100*I55)</f>
        <v>49.95</v>
      </c>
      <c r="N55" s="304"/>
    </row>
    <row r="56" spans="1:14" ht="14.1" customHeight="1" x14ac:dyDescent="0.25">
      <c r="A56" s="306">
        <v>12</v>
      </c>
      <c r="B56" s="332" t="s">
        <v>171</v>
      </c>
      <c r="C56" s="318">
        <v>200</v>
      </c>
      <c r="D56" s="321"/>
      <c r="E56" s="321"/>
      <c r="F56" s="321"/>
      <c r="G56" s="321"/>
      <c r="H56" s="321"/>
      <c r="I56" s="308"/>
      <c r="J56" s="303">
        <f>SUM(J57:J64)</f>
        <v>3.9190000000000005</v>
      </c>
      <c r="K56" s="303">
        <f t="shared" ref="K56:M56" si="38">SUM(K57:K64)</f>
        <v>5.4750000000000014</v>
      </c>
      <c r="L56" s="303">
        <f t="shared" si="38"/>
        <v>21.159000000000002</v>
      </c>
      <c r="M56" s="303">
        <f t="shared" si="38"/>
        <v>151.26</v>
      </c>
      <c r="N56" s="308">
        <v>22.7</v>
      </c>
    </row>
    <row r="57" spans="1:14" ht="14.1" customHeight="1" x14ac:dyDescent="0.25">
      <c r="A57" s="306"/>
      <c r="B57" s="18" t="s">
        <v>34</v>
      </c>
      <c r="C57" s="318"/>
      <c r="D57" s="321">
        <v>100</v>
      </c>
      <c r="E57" s="321">
        <v>75</v>
      </c>
      <c r="F57" s="328">
        <v>2</v>
      </c>
      <c r="G57" s="328">
        <v>0.4</v>
      </c>
      <c r="H57" s="328">
        <v>16.3</v>
      </c>
      <c r="I57" s="328">
        <v>77</v>
      </c>
      <c r="J57" s="328">
        <f t="shared" ref="J57:J64" si="39">ABS(E57/100*F57)</f>
        <v>1.5</v>
      </c>
      <c r="K57" s="328">
        <f t="shared" ref="K57:K64" si="40">ABS(E57/100*G57)</f>
        <v>0.30000000000000004</v>
      </c>
      <c r="L57" s="324">
        <f t="shared" ref="L57:L64" si="41">ABS(E57/100*H57)</f>
        <v>12.225000000000001</v>
      </c>
      <c r="M57" s="328">
        <f t="shared" ref="M57:M64" si="42">ABS(E57/100*I57)</f>
        <v>57.75</v>
      </c>
      <c r="N57" s="308"/>
    </row>
    <row r="58" spans="1:14" ht="14.1" customHeight="1" x14ac:dyDescent="0.25">
      <c r="A58" s="306"/>
      <c r="B58" s="18" t="s">
        <v>73</v>
      </c>
      <c r="C58" s="318"/>
      <c r="D58" s="321">
        <v>50</v>
      </c>
      <c r="E58" s="321">
        <v>40</v>
      </c>
      <c r="F58" s="328">
        <v>1.5</v>
      </c>
      <c r="G58" s="328">
        <v>0.1</v>
      </c>
      <c r="H58" s="328">
        <v>8.8000000000000007</v>
      </c>
      <c r="I58" s="328">
        <v>42</v>
      </c>
      <c r="J58" s="328">
        <f t="shared" si="39"/>
        <v>0.60000000000000009</v>
      </c>
      <c r="K58" s="328">
        <f t="shared" si="40"/>
        <v>4.0000000000000008E-2</v>
      </c>
      <c r="L58" s="324">
        <f t="shared" si="41"/>
        <v>3.5200000000000005</v>
      </c>
      <c r="M58" s="328">
        <f t="shared" si="42"/>
        <v>16.8</v>
      </c>
      <c r="N58" s="308"/>
    </row>
    <row r="59" spans="1:14" ht="14.1" customHeight="1" x14ac:dyDescent="0.25">
      <c r="A59" s="306"/>
      <c r="B59" s="18" t="s">
        <v>36</v>
      </c>
      <c r="C59" s="318"/>
      <c r="D59" s="321">
        <v>40</v>
      </c>
      <c r="E59" s="321">
        <v>32</v>
      </c>
      <c r="F59" s="328">
        <v>1.3</v>
      </c>
      <c r="G59" s="328">
        <v>0.1</v>
      </c>
      <c r="H59" s="328">
        <v>6.9</v>
      </c>
      <c r="I59" s="328">
        <v>35</v>
      </c>
      <c r="J59" s="328">
        <f t="shared" si="39"/>
        <v>0.41600000000000004</v>
      </c>
      <c r="K59" s="328">
        <f t="shared" si="40"/>
        <v>3.2000000000000001E-2</v>
      </c>
      <c r="L59" s="324">
        <f t="shared" si="41"/>
        <v>2.2080000000000002</v>
      </c>
      <c r="M59" s="328">
        <f t="shared" si="42"/>
        <v>11.200000000000001</v>
      </c>
      <c r="N59" s="308"/>
    </row>
    <row r="60" spans="1:14" ht="14.1" customHeight="1" x14ac:dyDescent="0.25">
      <c r="A60" s="306"/>
      <c r="B60" s="18" t="s">
        <v>43</v>
      </c>
      <c r="C60" s="318"/>
      <c r="D60" s="321">
        <v>10</v>
      </c>
      <c r="E60" s="321">
        <v>8</v>
      </c>
      <c r="F60" s="328">
        <v>1.4</v>
      </c>
      <c r="G60" s="328">
        <v>0.2</v>
      </c>
      <c r="H60" s="328">
        <v>8.1999999999999993</v>
      </c>
      <c r="I60" s="328">
        <v>41</v>
      </c>
      <c r="J60" s="328">
        <f t="shared" si="39"/>
        <v>0.11199999999999999</v>
      </c>
      <c r="K60" s="328">
        <f t="shared" si="40"/>
        <v>1.6E-2</v>
      </c>
      <c r="L60" s="324">
        <f t="shared" si="41"/>
        <v>0.65599999999999992</v>
      </c>
      <c r="M60" s="328">
        <f t="shared" si="42"/>
        <v>3.2800000000000002</v>
      </c>
      <c r="N60" s="308"/>
    </row>
    <row r="61" spans="1:14" ht="14.1" customHeight="1" x14ac:dyDescent="0.25">
      <c r="A61" s="321"/>
      <c r="B61" s="321" t="s">
        <v>94</v>
      </c>
      <c r="C61" s="318"/>
      <c r="D61" s="321">
        <v>25</v>
      </c>
      <c r="E61" s="321">
        <v>23</v>
      </c>
      <c r="F61" s="328">
        <v>3.1</v>
      </c>
      <c r="G61" s="324">
        <v>0.2</v>
      </c>
      <c r="H61" s="324">
        <v>6.5</v>
      </c>
      <c r="I61" s="324">
        <v>40</v>
      </c>
      <c r="J61" s="328">
        <f t="shared" si="39"/>
        <v>0.71300000000000008</v>
      </c>
      <c r="K61" s="328">
        <f t="shared" si="40"/>
        <v>4.6000000000000006E-2</v>
      </c>
      <c r="L61" s="324">
        <f t="shared" si="41"/>
        <v>1.4950000000000001</v>
      </c>
      <c r="M61" s="328">
        <f t="shared" si="42"/>
        <v>9.2000000000000011</v>
      </c>
      <c r="N61" s="308"/>
    </row>
    <row r="62" spans="1:14" ht="14.1" customHeight="1" x14ac:dyDescent="0.25">
      <c r="A62" s="321"/>
      <c r="B62" s="321" t="s">
        <v>42</v>
      </c>
      <c r="C62" s="318"/>
      <c r="D62" s="321">
        <v>25</v>
      </c>
      <c r="E62" s="321">
        <v>25</v>
      </c>
      <c r="F62" s="328">
        <v>0.8</v>
      </c>
      <c r="G62" s="324">
        <v>0.1</v>
      </c>
      <c r="H62" s="324">
        <v>1.7</v>
      </c>
      <c r="I62" s="324">
        <v>13</v>
      </c>
      <c r="J62" s="328">
        <f t="shared" si="39"/>
        <v>0.2</v>
      </c>
      <c r="K62" s="328">
        <f t="shared" si="40"/>
        <v>2.5000000000000001E-2</v>
      </c>
      <c r="L62" s="324">
        <f t="shared" si="41"/>
        <v>0.42499999999999999</v>
      </c>
      <c r="M62" s="328">
        <f t="shared" si="42"/>
        <v>3.25</v>
      </c>
      <c r="N62" s="308"/>
    </row>
    <row r="63" spans="1:14" ht="14.1" customHeight="1" x14ac:dyDescent="0.25">
      <c r="A63" s="318"/>
      <c r="B63" s="321" t="s">
        <v>95</v>
      </c>
      <c r="C63" s="318"/>
      <c r="D63" s="321">
        <v>30</v>
      </c>
      <c r="E63" s="321">
        <v>21</v>
      </c>
      <c r="F63" s="321">
        <v>1.8</v>
      </c>
      <c r="G63" s="321">
        <v>0.1</v>
      </c>
      <c r="H63" s="321">
        <v>3</v>
      </c>
      <c r="I63" s="321">
        <v>23</v>
      </c>
      <c r="J63" s="328">
        <f t="shared" si="39"/>
        <v>0.378</v>
      </c>
      <c r="K63" s="328">
        <f t="shared" si="40"/>
        <v>2.1000000000000001E-2</v>
      </c>
      <c r="L63" s="324">
        <f t="shared" si="41"/>
        <v>0.63</v>
      </c>
      <c r="M63" s="328">
        <f t="shared" si="42"/>
        <v>4.83</v>
      </c>
      <c r="N63" s="308"/>
    </row>
    <row r="64" spans="1:14" ht="13.5" customHeight="1" x14ac:dyDescent="0.25">
      <c r="A64" s="306"/>
      <c r="B64" s="18" t="s">
        <v>38</v>
      </c>
      <c r="C64" s="318"/>
      <c r="D64" s="321">
        <v>5</v>
      </c>
      <c r="E64" s="321">
        <v>5</v>
      </c>
      <c r="F64" s="328">
        <v>0</v>
      </c>
      <c r="G64" s="26">
        <v>99.9</v>
      </c>
      <c r="H64" s="328">
        <v>0</v>
      </c>
      <c r="I64" s="324">
        <v>899</v>
      </c>
      <c r="J64" s="328">
        <f t="shared" si="39"/>
        <v>0</v>
      </c>
      <c r="K64" s="328">
        <f t="shared" si="40"/>
        <v>4.995000000000001</v>
      </c>
      <c r="L64" s="324">
        <f t="shared" si="41"/>
        <v>0</v>
      </c>
      <c r="M64" s="328">
        <f t="shared" si="42"/>
        <v>44.95</v>
      </c>
      <c r="N64" s="308"/>
    </row>
    <row r="65" spans="1:14" ht="14.1" customHeight="1" x14ac:dyDescent="0.25">
      <c r="A65" s="54"/>
      <c r="B65" s="319" t="s">
        <v>56</v>
      </c>
      <c r="C65" s="312">
        <v>40</v>
      </c>
      <c r="D65" s="322">
        <v>40</v>
      </c>
      <c r="E65" s="304">
        <v>40</v>
      </c>
      <c r="F65" s="322">
        <v>7.7</v>
      </c>
      <c r="G65" s="304">
        <v>3</v>
      </c>
      <c r="H65" s="304">
        <v>50.1</v>
      </c>
      <c r="I65" s="304">
        <v>259</v>
      </c>
      <c r="J65" s="319">
        <f>ABS(E65/100*F65)</f>
        <v>3.08</v>
      </c>
      <c r="K65" s="319">
        <f>ABS(E65/100*G65)</f>
        <v>1.2000000000000002</v>
      </c>
      <c r="L65" s="55">
        <f>ABS(E65/100*H65)</f>
        <v>20.040000000000003</v>
      </c>
      <c r="M65" s="55">
        <f>ABS(E65/100*I65)</f>
        <v>103.60000000000001</v>
      </c>
      <c r="N65" s="304"/>
    </row>
    <row r="66" spans="1:14" ht="14.1" customHeight="1" x14ac:dyDescent="0.25">
      <c r="A66" s="347">
        <v>101</v>
      </c>
      <c r="B66" s="355" t="s">
        <v>110</v>
      </c>
      <c r="C66" s="347">
        <v>200</v>
      </c>
      <c r="D66" s="353"/>
      <c r="E66" s="353"/>
      <c r="F66" s="357"/>
      <c r="G66" s="353"/>
      <c r="H66" s="353"/>
      <c r="I66" s="353"/>
      <c r="J66" s="359">
        <f>SUM(J67:J68)</f>
        <v>0</v>
      </c>
      <c r="K66" s="359">
        <f t="shared" ref="K66:M66" si="43">SUM(K67:K68)</f>
        <v>0</v>
      </c>
      <c r="L66" s="359">
        <f t="shared" si="43"/>
        <v>14.969999999999999</v>
      </c>
      <c r="M66" s="359">
        <f t="shared" si="43"/>
        <v>59.849999999999994</v>
      </c>
      <c r="N66" s="353">
        <v>0.06</v>
      </c>
    </row>
    <row r="67" spans="1:14" ht="14.1" customHeight="1" x14ac:dyDescent="0.25">
      <c r="A67" s="348"/>
      <c r="B67" s="358" t="s">
        <v>58</v>
      </c>
      <c r="C67" s="348"/>
      <c r="D67" s="354">
        <v>0.6</v>
      </c>
      <c r="E67" s="354">
        <v>0.6</v>
      </c>
      <c r="F67" s="358"/>
      <c r="G67" s="354"/>
      <c r="H67" s="354"/>
      <c r="I67" s="354"/>
      <c r="J67" s="354"/>
      <c r="K67" s="354"/>
      <c r="L67" s="354"/>
      <c r="M67" s="358"/>
      <c r="N67" s="354"/>
    </row>
    <row r="68" spans="1:14" ht="14.1" customHeight="1" x14ac:dyDescent="0.25">
      <c r="A68" s="22"/>
      <c r="B68" s="344" t="s">
        <v>60</v>
      </c>
      <c r="C68" s="22"/>
      <c r="D68" s="8">
        <v>15</v>
      </c>
      <c r="E68" s="8">
        <v>15</v>
      </c>
      <c r="F68" s="29">
        <v>0</v>
      </c>
      <c r="G68" s="30">
        <v>0</v>
      </c>
      <c r="H68" s="344">
        <v>99.8</v>
      </c>
      <c r="I68" s="344">
        <v>399</v>
      </c>
      <c r="J68" s="344">
        <f>ABS(E68/100*F68)</f>
        <v>0</v>
      </c>
      <c r="K68" s="344">
        <f>ABS(E68/100*G68)</f>
        <v>0</v>
      </c>
      <c r="L68" s="344">
        <f>ABS(E68/100*H68)</f>
        <v>14.969999999999999</v>
      </c>
      <c r="M68" s="8">
        <f>ABS(E68/100*I68)</f>
        <v>59.849999999999994</v>
      </c>
      <c r="N68" s="8"/>
    </row>
    <row r="69" spans="1:14" ht="24.75" customHeight="1" x14ac:dyDescent="0.25">
      <c r="A69" s="557"/>
      <c r="B69" s="157" t="s">
        <v>61</v>
      </c>
      <c r="C69" s="652"/>
      <c r="D69" s="653"/>
      <c r="E69" s="653"/>
      <c r="F69" s="653"/>
      <c r="G69" s="653"/>
      <c r="H69" s="653"/>
      <c r="I69" s="654"/>
      <c r="J69" s="120">
        <f t="shared" ref="J69:L69" si="44">ABS(J66+J65+J56+J55)</f>
        <v>14.066000000000001</v>
      </c>
      <c r="K69" s="120">
        <f t="shared" si="44"/>
        <v>9.0800000000000018</v>
      </c>
      <c r="L69" s="120">
        <f t="shared" si="44"/>
        <v>56.169000000000011</v>
      </c>
      <c r="M69" s="120">
        <f>ABS(M66+M65+M56+M55)</f>
        <v>364.65999999999997</v>
      </c>
      <c r="N69" s="160"/>
    </row>
    <row r="70" spans="1:14" ht="14.1" customHeight="1" x14ac:dyDescent="0.25">
      <c r="A70" s="690" t="s">
        <v>62</v>
      </c>
      <c r="B70" s="691"/>
      <c r="C70" s="691"/>
      <c r="D70" s="691"/>
      <c r="E70" s="691"/>
      <c r="F70" s="691"/>
      <c r="G70" s="691"/>
      <c r="H70" s="691"/>
      <c r="I70" s="691"/>
      <c r="J70" s="691"/>
      <c r="K70" s="691"/>
      <c r="L70" s="691"/>
      <c r="M70" s="691"/>
      <c r="N70" s="692"/>
    </row>
    <row r="71" spans="1:14" ht="14.1" customHeight="1" x14ac:dyDescent="0.25">
      <c r="A71" s="54">
        <v>105</v>
      </c>
      <c r="B71" s="112" t="s">
        <v>82</v>
      </c>
      <c r="C71" s="54">
        <v>180</v>
      </c>
      <c r="D71" s="94">
        <v>180</v>
      </c>
      <c r="E71" s="94">
        <v>180</v>
      </c>
      <c r="F71" s="129">
        <v>2.8</v>
      </c>
      <c r="G71" s="94">
        <v>4</v>
      </c>
      <c r="H71" s="94">
        <v>4.2</v>
      </c>
      <c r="I71" s="94">
        <v>67</v>
      </c>
      <c r="J71" s="94">
        <f>ABS(E71/100*F71)</f>
        <v>5.04</v>
      </c>
      <c r="K71" s="94">
        <f>ABS(E71/100*G71)</f>
        <v>7.2</v>
      </c>
      <c r="L71" s="94">
        <f>ABS(E71/100*H71)</f>
        <v>7.5600000000000005</v>
      </c>
      <c r="M71" s="94">
        <f>ABS(E71/100*I71)</f>
        <v>120.60000000000001</v>
      </c>
      <c r="N71" s="94">
        <v>1.4</v>
      </c>
    </row>
    <row r="72" spans="1:14" ht="14.1" customHeight="1" x14ac:dyDescent="0.25">
      <c r="A72" s="117"/>
      <c r="B72" s="112" t="s">
        <v>64</v>
      </c>
      <c r="C72" s="158">
        <v>65</v>
      </c>
      <c r="D72" s="139">
        <v>65</v>
      </c>
      <c r="E72" s="139">
        <v>65</v>
      </c>
      <c r="F72" s="116">
        <v>0.4</v>
      </c>
      <c r="G72" s="139">
        <v>0.4</v>
      </c>
      <c r="H72" s="139">
        <v>9.8000000000000007</v>
      </c>
      <c r="I72" s="139">
        <v>47</v>
      </c>
      <c r="J72" s="112">
        <f t="shared" ref="J72" si="45">ABS(D72/100*F72)</f>
        <v>0.26</v>
      </c>
      <c r="K72" s="112">
        <f>ABS(D72/100*G72)</f>
        <v>0.26</v>
      </c>
      <c r="L72" s="112">
        <f>ABS(D72/100*H72)</f>
        <v>6.370000000000001</v>
      </c>
      <c r="M72" s="55">
        <f>ABS(D72/100*I72)</f>
        <v>30.55</v>
      </c>
      <c r="N72" s="139">
        <v>3.75</v>
      </c>
    </row>
    <row r="73" spans="1:14" ht="14.1" customHeight="1" x14ac:dyDescent="0.25">
      <c r="A73" s="211">
        <v>91</v>
      </c>
      <c r="B73" s="179" t="s">
        <v>175</v>
      </c>
      <c r="C73" s="211">
        <v>100</v>
      </c>
      <c r="D73" s="211"/>
      <c r="E73" s="211"/>
      <c r="F73" s="202"/>
      <c r="G73" s="202"/>
      <c r="H73" s="202"/>
      <c r="I73" s="52"/>
      <c r="J73" s="215">
        <f>SUM(J74:J80)</f>
        <v>9.3055200000000013</v>
      </c>
      <c r="K73" s="215">
        <f t="shared" ref="K73:M73" si="46">SUM(K74:K80)</f>
        <v>12.096400000000001</v>
      </c>
      <c r="L73" s="215">
        <f t="shared" si="46"/>
        <v>50.26932</v>
      </c>
      <c r="M73" s="215">
        <f t="shared" si="46"/>
        <v>348.18320000000006</v>
      </c>
      <c r="N73" s="213">
        <v>0.4</v>
      </c>
    </row>
    <row r="74" spans="1:14" ht="14.1" customHeight="1" x14ac:dyDescent="0.25">
      <c r="A74" s="203"/>
      <c r="B74" s="203" t="s">
        <v>92</v>
      </c>
      <c r="C74" s="212"/>
      <c r="D74" s="587">
        <v>50</v>
      </c>
      <c r="E74" s="587">
        <v>50</v>
      </c>
      <c r="F74" s="203">
        <v>10.3</v>
      </c>
      <c r="G74" s="204">
        <v>1.1000000000000001</v>
      </c>
      <c r="H74" s="203">
        <v>70.599999999999994</v>
      </c>
      <c r="I74" s="204">
        <v>334</v>
      </c>
      <c r="J74" s="217">
        <f>ABS(E74/100*F74)</f>
        <v>5.15</v>
      </c>
      <c r="K74" s="217">
        <f>ABS(E74/100*G74)</f>
        <v>0.55000000000000004</v>
      </c>
      <c r="L74" s="214">
        <f>ABS(E74/100*H74)</f>
        <v>35.299999999999997</v>
      </c>
      <c r="M74" s="217">
        <f>ABS(E74/100*I74)</f>
        <v>167</v>
      </c>
      <c r="N74" s="214"/>
    </row>
    <row r="75" spans="1:14" ht="14.1" customHeight="1" x14ac:dyDescent="0.25">
      <c r="A75" s="203"/>
      <c r="B75" s="203" t="s">
        <v>85</v>
      </c>
      <c r="C75" s="212"/>
      <c r="D75" s="587">
        <v>8.3000000000000007</v>
      </c>
      <c r="E75" s="587">
        <v>7.26</v>
      </c>
      <c r="F75" s="203">
        <v>12.7</v>
      </c>
      <c r="G75" s="204">
        <v>11.5</v>
      </c>
      <c r="H75" s="204">
        <v>0.7</v>
      </c>
      <c r="I75" s="204">
        <v>157</v>
      </c>
      <c r="J75" s="217">
        <f t="shared" ref="J75:J80" si="47">ABS(E75/100*F75)</f>
        <v>0.92201999999999995</v>
      </c>
      <c r="K75" s="217">
        <f t="shared" ref="K75:K80" si="48">ABS(E75/100*G75)</f>
        <v>0.83489999999999998</v>
      </c>
      <c r="L75" s="214">
        <f t="shared" ref="L75:L80" si="49">ABS(E75/100*H75)</f>
        <v>5.0819999999999997E-2</v>
      </c>
      <c r="M75" s="217">
        <f t="shared" ref="M75:M80" si="50">ABS(E75/100*I75)</f>
        <v>11.398199999999999</v>
      </c>
      <c r="N75" s="214"/>
    </row>
    <row r="76" spans="1:14" ht="14.1" customHeight="1" x14ac:dyDescent="0.25">
      <c r="A76" s="203"/>
      <c r="B76" s="203" t="s">
        <v>41</v>
      </c>
      <c r="C76" s="212"/>
      <c r="D76" s="587">
        <v>100</v>
      </c>
      <c r="E76" s="594">
        <v>100</v>
      </c>
      <c r="F76" s="217">
        <v>2.9</v>
      </c>
      <c r="G76" s="217">
        <v>3.2</v>
      </c>
      <c r="H76" s="217">
        <v>4.7</v>
      </c>
      <c r="I76" s="217">
        <v>60</v>
      </c>
      <c r="J76" s="217">
        <f t="shared" si="47"/>
        <v>2.9</v>
      </c>
      <c r="K76" s="217">
        <f t="shared" si="48"/>
        <v>3.2</v>
      </c>
      <c r="L76" s="214">
        <f t="shared" si="49"/>
        <v>4.7</v>
      </c>
      <c r="M76" s="217">
        <f t="shared" si="50"/>
        <v>60</v>
      </c>
      <c r="N76" s="214"/>
    </row>
    <row r="77" spans="1:14" ht="14.1" customHeight="1" x14ac:dyDescent="0.25">
      <c r="A77" s="203"/>
      <c r="B77" s="203" t="s">
        <v>37</v>
      </c>
      <c r="C77" s="212"/>
      <c r="D77" s="587">
        <v>2</v>
      </c>
      <c r="E77" s="594">
        <v>2</v>
      </c>
      <c r="F77" s="217">
        <v>0.8</v>
      </c>
      <c r="G77" s="217">
        <v>72.5</v>
      </c>
      <c r="H77" s="217">
        <v>1.3</v>
      </c>
      <c r="I77" s="217">
        <v>661</v>
      </c>
      <c r="J77" s="217">
        <f t="shared" si="47"/>
        <v>1.6E-2</v>
      </c>
      <c r="K77" s="217">
        <f t="shared" si="48"/>
        <v>1.45</v>
      </c>
      <c r="L77" s="214">
        <f t="shared" si="49"/>
        <v>2.6000000000000002E-2</v>
      </c>
      <c r="M77" s="217">
        <f t="shared" si="50"/>
        <v>13.22</v>
      </c>
      <c r="N77" s="214"/>
    </row>
    <row r="78" spans="1:14" ht="14.1" customHeight="1" x14ac:dyDescent="0.25">
      <c r="A78" s="203"/>
      <c r="B78" s="203" t="s">
        <v>38</v>
      </c>
      <c r="C78" s="212"/>
      <c r="D78" s="587">
        <v>6</v>
      </c>
      <c r="E78" s="594">
        <v>6</v>
      </c>
      <c r="F78" s="217">
        <v>0</v>
      </c>
      <c r="G78" s="26">
        <v>99.9</v>
      </c>
      <c r="H78" s="217">
        <v>0</v>
      </c>
      <c r="I78" s="217">
        <v>899</v>
      </c>
      <c r="J78" s="217">
        <f t="shared" si="47"/>
        <v>0</v>
      </c>
      <c r="K78" s="217">
        <f t="shared" si="48"/>
        <v>5.9939999999999998</v>
      </c>
      <c r="L78" s="214">
        <f t="shared" si="49"/>
        <v>0</v>
      </c>
      <c r="M78" s="217">
        <f t="shared" si="50"/>
        <v>53.94</v>
      </c>
      <c r="N78" s="214"/>
    </row>
    <row r="79" spans="1:14" ht="14.1" customHeight="1" x14ac:dyDescent="0.25">
      <c r="A79" s="203"/>
      <c r="B79" s="203" t="s">
        <v>60</v>
      </c>
      <c r="C79" s="212"/>
      <c r="D79" s="587">
        <v>10</v>
      </c>
      <c r="E79" s="594">
        <v>10</v>
      </c>
      <c r="F79" s="217">
        <v>0</v>
      </c>
      <c r="G79" s="217">
        <v>0</v>
      </c>
      <c r="H79" s="217">
        <v>99.8</v>
      </c>
      <c r="I79" s="217">
        <v>399</v>
      </c>
      <c r="J79" s="217">
        <f t="shared" si="47"/>
        <v>0</v>
      </c>
      <c r="K79" s="217">
        <f t="shared" si="48"/>
        <v>0</v>
      </c>
      <c r="L79" s="214">
        <f t="shared" si="49"/>
        <v>9.98</v>
      </c>
      <c r="M79" s="217">
        <f t="shared" si="50"/>
        <v>39.900000000000006</v>
      </c>
      <c r="N79" s="214"/>
    </row>
    <row r="80" spans="1:14" ht="14.1" customHeight="1" x14ac:dyDescent="0.25">
      <c r="A80" s="14"/>
      <c r="B80" s="14" t="s">
        <v>98</v>
      </c>
      <c r="C80" s="32"/>
      <c r="D80" s="14">
        <v>2.5</v>
      </c>
      <c r="E80" s="602">
        <v>2.5</v>
      </c>
      <c r="F80" s="204">
        <v>12.7</v>
      </c>
      <c r="G80" s="204">
        <v>2.7</v>
      </c>
      <c r="H80" s="204">
        <v>8.5</v>
      </c>
      <c r="I80" s="204">
        <v>109</v>
      </c>
      <c r="J80" s="217">
        <f t="shared" si="47"/>
        <v>0.3175</v>
      </c>
      <c r="K80" s="217">
        <f t="shared" si="48"/>
        <v>6.7500000000000004E-2</v>
      </c>
      <c r="L80" s="214">
        <f t="shared" si="49"/>
        <v>0.21250000000000002</v>
      </c>
      <c r="M80" s="217">
        <f t="shared" si="50"/>
        <v>2.7250000000000001</v>
      </c>
      <c r="N80" s="8"/>
    </row>
    <row r="81" spans="1:14" ht="14.1" customHeight="1" x14ac:dyDescent="0.25">
      <c r="A81" s="139"/>
      <c r="B81" s="159" t="s">
        <v>65</v>
      </c>
      <c r="C81" s="153"/>
      <c r="D81" s="162"/>
      <c r="E81" s="162"/>
      <c r="F81" s="162"/>
      <c r="G81" s="162"/>
      <c r="H81" s="162"/>
      <c r="I81" s="160"/>
      <c r="J81" s="159">
        <f>ABS(J73+J71+J72)</f>
        <v>14.60552</v>
      </c>
      <c r="K81" s="159">
        <f t="shared" ref="K81:M81" si="51">ABS(K73+K71+K72)</f>
        <v>19.556400000000004</v>
      </c>
      <c r="L81" s="159">
        <f t="shared" si="51"/>
        <v>64.19932</v>
      </c>
      <c r="M81" s="120">
        <f t="shared" si="51"/>
        <v>499.33320000000009</v>
      </c>
      <c r="N81" s="160"/>
    </row>
    <row r="82" spans="1:14" ht="14.1" customHeight="1" x14ac:dyDescent="0.25">
      <c r="A82" s="139"/>
      <c r="B82" s="242" t="s">
        <v>181</v>
      </c>
      <c r="C82" s="158">
        <v>6</v>
      </c>
      <c r="D82" s="139">
        <v>6</v>
      </c>
      <c r="E82" s="139">
        <v>6</v>
      </c>
      <c r="F82" s="158"/>
      <c r="G82" s="158"/>
      <c r="H82" s="158"/>
      <c r="I82" s="119"/>
      <c r="J82" s="120"/>
      <c r="K82" s="120"/>
      <c r="L82" s="120"/>
      <c r="M82" s="159"/>
      <c r="N82" s="139"/>
    </row>
    <row r="83" spans="1:14" ht="14.1" customHeight="1" x14ac:dyDescent="0.25">
      <c r="A83" s="139"/>
      <c r="B83" s="159" t="s">
        <v>66</v>
      </c>
      <c r="C83" s="652"/>
      <c r="D83" s="653"/>
      <c r="E83" s="653"/>
      <c r="F83" s="653"/>
      <c r="G83" s="653"/>
      <c r="H83" s="653"/>
      <c r="I83" s="654"/>
      <c r="J83" s="120">
        <f>ABS(J81+J69+J53+J26)</f>
        <v>105.18180000000001</v>
      </c>
      <c r="K83" s="120">
        <f t="shared" ref="K83:L83" si="52">ABS(K81+K69+K53+K26)</f>
        <v>138.77100000000002</v>
      </c>
      <c r="L83" s="120">
        <f t="shared" si="52"/>
        <v>338.31780000000003</v>
      </c>
      <c r="M83" s="120">
        <f>ABS(M81+M69+M53+M26)</f>
        <v>3053.1580000000004</v>
      </c>
      <c r="N83" s="160"/>
    </row>
  </sheetData>
  <mergeCells count="21">
    <mergeCell ref="C83:I83"/>
    <mergeCell ref="A54:N54"/>
    <mergeCell ref="C69:I69"/>
    <mergeCell ref="A70:N70"/>
    <mergeCell ref="C53:I53"/>
    <mergeCell ref="C26:I26"/>
    <mergeCell ref="A27:N27"/>
    <mergeCell ref="A3:C3"/>
    <mergeCell ref="D3:H3"/>
    <mergeCell ref="I3:K3"/>
    <mergeCell ref="L3:N3"/>
    <mergeCell ref="A4:N4"/>
    <mergeCell ref="F5:H5"/>
    <mergeCell ref="J5:L5"/>
    <mergeCell ref="A6:E6"/>
    <mergeCell ref="A7:N7"/>
    <mergeCell ref="A1:N1"/>
    <mergeCell ref="A2:C2"/>
    <mergeCell ref="D2:H2"/>
    <mergeCell ref="I2:K2"/>
    <mergeCell ref="L2:O2"/>
  </mergeCells>
  <pageMargins left="0.25" right="0.25" top="0.33991228070175439" bottom="0.2960526315789473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view="pageLayout" workbookViewId="0">
      <selection activeCell="B20" sqref="B20"/>
    </sheetView>
  </sheetViews>
  <sheetFormatPr defaultRowHeight="14.1" customHeight="1" x14ac:dyDescent="0.25"/>
  <cols>
    <col min="1" max="1" width="5.28515625" style="135" customWidth="1"/>
    <col min="2" max="2" width="22.85546875" style="135" customWidth="1"/>
    <col min="3" max="4" width="7" style="135" customWidth="1"/>
    <col min="5" max="5" width="7.5703125" style="135" customWidth="1"/>
    <col min="6" max="6" width="8" style="135" customWidth="1"/>
    <col min="7" max="7" width="8.42578125" style="135" customWidth="1"/>
    <col min="8" max="8" width="8.140625" style="135" customWidth="1"/>
    <col min="9" max="9" width="12.85546875" style="135" customWidth="1"/>
    <col min="10" max="10" width="8.85546875" style="135" customWidth="1"/>
    <col min="11" max="11" width="8" style="135" customWidth="1"/>
    <col min="12" max="12" width="9.42578125" style="135" customWidth="1"/>
    <col min="13" max="13" width="9.5703125" style="135" customWidth="1"/>
    <col min="14" max="14" width="11.7109375" style="135" customWidth="1"/>
    <col min="15" max="16384" width="9.140625" style="135"/>
  </cols>
  <sheetData>
    <row r="1" spans="1:15" ht="14.1" customHeight="1" x14ac:dyDescent="0.25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ht="14.1" customHeight="1" x14ac:dyDescent="0.25">
      <c r="A2" s="647" t="s">
        <v>0</v>
      </c>
      <c r="B2" s="647"/>
      <c r="C2" s="647"/>
      <c r="D2" s="648" t="s">
        <v>188</v>
      </c>
      <c r="E2" s="648"/>
      <c r="F2" s="648"/>
      <c r="G2" s="648"/>
      <c r="H2" s="648"/>
      <c r="I2" s="647" t="s">
        <v>4</v>
      </c>
      <c r="J2" s="647"/>
      <c r="K2" s="647"/>
      <c r="L2" s="648" t="s">
        <v>5</v>
      </c>
      <c r="M2" s="648"/>
      <c r="N2" s="648"/>
      <c r="O2" s="648"/>
    </row>
    <row r="3" spans="1:15" ht="14.1" customHeight="1" x14ac:dyDescent="0.25">
      <c r="A3" s="647" t="s">
        <v>2</v>
      </c>
      <c r="B3" s="647"/>
      <c r="C3" s="647"/>
      <c r="D3" s="648" t="s">
        <v>3</v>
      </c>
      <c r="E3" s="648"/>
      <c r="F3" s="648"/>
      <c r="G3" s="648"/>
      <c r="H3" s="648"/>
      <c r="I3" s="647" t="s">
        <v>6</v>
      </c>
      <c r="J3" s="647"/>
      <c r="K3" s="647"/>
      <c r="L3" s="648" t="s">
        <v>7</v>
      </c>
      <c r="M3" s="648"/>
      <c r="N3" s="648"/>
      <c r="O3" s="89"/>
    </row>
    <row r="4" spans="1:15" ht="14.1" customHeight="1" x14ac:dyDescent="0.25">
      <c r="A4" s="693" t="s">
        <v>128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5" ht="43.5" customHeight="1" x14ac:dyDescent="0.25">
      <c r="A5" s="137" t="s">
        <v>10</v>
      </c>
      <c r="B5" s="137" t="s">
        <v>9</v>
      </c>
      <c r="C5" s="137" t="s">
        <v>28</v>
      </c>
      <c r="D5" s="137" t="s">
        <v>27</v>
      </c>
      <c r="E5" s="137" t="s">
        <v>29</v>
      </c>
      <c r="F5" s="649" t="s">
        <v>184</v>
      </c>
      <c r="G5" s="650"/>
      <c r="H5" s="651"/>
      <c r="I5" s="137" t="s">
        <v>39</v>
      </c>
      <c r="J5" s="703" t="s">
        <v>11</v>
      </c>
      <c r="K5" s="703"/>
      <c r="L5" s="703"/>
      <c r="M5" s="138" t="s">
        <v>45</v>
      </c>
      <c r="N5" s="93" t="s">
        <v>183</v>
      </c>
    </row>
    <row r="6" spans="1:15" ht="14.1" customHeight="1" x14ac:dyDescent="0.25">
      <c r="A6" s="697"/>
      <c r="B6" s="697"/>
      <c r="C6" s="697"/>
      <c r="D6" s="697"/>
      <c r="E6" s="697"/>
      <c r="F6" s="120" t="s">
        <v>12</v>
      </c>
      <c r="G6" s="120" t="s">
        <v>13</v>
      </c>
      <c r="H6" s="120" t="s">
        <v>14</v>
      </c>
      <c r="I6" s="120"/>
      <c r="J6" s="120" t="s">
        <v>12</v>
      </c>
      <c r="K6" s="120" t="s">
        <v>13</v>
      </c>
      <c r="L6" s="120" t="s">
        <v>14</v>
      </c>
      <c r="M6" s="116"/>
      <c r="N6" s="120" t="s">
        <v>23</v>
      </c>
    </row>
    <row r="7" spans="1:15" ht="14.1" customHeight="1" x14ac:dyDescent="0.25">
      <c r="A7" s="638" t="s">
        <v>15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</row>
    <row r="8" spans="1:15" ht="18.75" customHeight="1" x14ac:dyDescent="0.25">
      <c r="A8" s="140">
        <v>20</v>
      </c>
      <c r="B8" s="104" t="s">
        <v>129</v>
      </c>
      <c r="C8" s="72">
        <v>200</v>
      </c>
      <c r="D8" s="74"/>
      <c r="E8" s="74"/>
      <c r="F8" s="74"/>
      <c r="G8" s="74"/>
      <c r="H8" s="74"/>
      <c r="I8" s="74"/>
      <c r="J8" s="71">
        <f>SUM(J9:J13)</f>
        <v>8.0969999999999995</v>
      </c>
      <c r="K8" s="71">
        <f>SUM(K9:K13)</f>
        <v>8.609</v>
      </c>
      <c r="L8" s="71">
        <f t="shared" ref="L8:M8" si="0">SUM(L9:L13)</f>
        <v>32.413000000000004</v>
      </c>
      <c r="M8" s="71">
        <f t="shared" si="0"/>
        <v>240.37</v>
      </c>
      <c r="N8" s="74">
        <v>2.1</v>
      </c>
    </row>
    <row r="9" spans="1:15" ht="14.1" customHeight="1" x14ac:dyDescent="0.25">
      <c r="A9" s="142"/>
      <c r="B9" s="143" t="s">
        <v>130</v>
      </c>
      <c r="C9" s="73"/>
      <c r="D9" s="75">
        <v>120</v>
      </c>
      <c r="E9" s="75">
        <v>84</v>
      </c>
      <c r="F9" s="75">
        <v>1</v>
      </c>
      <c r="G9" s="75">
        <v>0.1</v>
      </c>
      <c r="H9" s="75">
        <v>4.4000000000000004</v>
      </c>
      <c r="I9" s="75">
        <v>22</v>
      </c>
      <c r="J9" s="88">
        <f>ABS(E9/100*F9)</f>
        <v>0.84</v>
      </c>
      <c r="K9" s="88">
        <f>ABS(E9/100*G9)</f>
        <v>8.4000000000000005E-2</v>
      </c>
      <c r="L9" s="88">
        <f>ABS(E9/100*H9)</f>
        <v>3.6960000000000002</v>
      </c>
      <c r="M9" s="88">
        <f>ABS(E9/100*I9)</f>
        <v>18.48</v>
      </c>
      <c r="N9" s="75"/>
    </row>
    <row r="10" spans="1:15" ht="14.1" customHeight="1" x14ac:dyDescent="0.25">
      <c r="A10" s="142"/>
      <c r="B10" s="75" t="s">
        <v>33</v>
      </c>
      <c r="C10" s="144"/>
      <c r="D10" s="80">
        <v>25</v>
      </c>
      <c r="E10" s="75">
        <v>25</v>
      </c>
      <c r="F10" s="80">
        <v>11.5</v>
      </c>
      <c r="G10" s="80">
        <v>3.3</v>
      </c>
      <c r="H10" s="75">
        <v>66.5</v>
      </c>
      <c r="I10" s="75">
        <v>342</v>
      </c>
      <c r="J10" s="88">
        <f t="shared" ref="J10:J13" si="1">ABS(E10/100*F10)</f>
        <v>2.875</v>
      </c>
      <c r="K10" s="88">
        <f t="shared" ref="K10:K13" si="2">ABS(E10/100*G10)</f>
        <v>0.82499999999999996</v>
      </c>
      <c r="L10" s="88">
        <f t="shared" ref="L10:L13" si="3">ABS(E10/100*H10)</f>
        <v>16.625</v>
      </c>
      <c r="M10" s="88">
        <f t="shared" ref="M10:M13" si="4">ABS(E10/100*I10)</f>
        <v>85.5</v>
      </c>
      <c r="N10" s="75"/>
    </row>
    <row r="11" spans="1:15" ht="14.1" customHeight="1" x14ac:dyDescent="0.25">
      <c r="A11" s="142"/>
      <c r="B11" s="75" t="s">
        <v>41</v>
      </c>
      <c r="C11" s="144"/>
      <c r="D11" s="80">
        <v>150</v>
      </c>
      <c r="E11" s="75">
        <v>150</v>
      </c>
      <c r="F11" s="82">
        <v>2.9</v>
      </c>
      <c r="G11" s="88">
        <v>3.2</v>
      </c>
      <c r="H11" s="82">
        <v>4.7</v>
      </c>
      <c r="I11" s="88">
        <v>60</v>
      </c>
      <c r="J11" s="88">
        <f t="shared" si="1"/>
        <v>4.3499999999999996</v>
      </c>
      <c r="K11" s="88">
        <f t="shared" si="2"/>
        <v>4.8000000000000007</v>
      </c>
      <c r="L11" s="88">
        <f t="shared" si="3"/>
        <v>7.0500000000000007</v>
      </c>
      <c r="M11" s="88">
        <f t="shared" si="4"/>
        <v>90</v>
      </c>
      <c r="N11" s="75"/>
    </row>
    <row r="12" spans="1:15" ht="14.1" customHeight="1" x14ac:dyDescent="0.25">
      <c r="A12" s="97"/>
      <c r="B12" s="80" t="s">
        <v>60</v>
      </c>
      <c r="C12" s="97"/>
      <c r="D12" s="80">
        <v>5</v>
      </c>
      <c r="E12" s="80">
        <v>5</v>
      </c>
      <c r="F12" s="88">
        <v>0</v>
      </c>
      <c r="G12" s="88">
        <v>0</v>
      </c>
      <c r="H12" s="88">
        <v>99.8</v>
      </c>
      <c r="I12" s="82">
        <v>399</v>
      </c>
      <c r="J12" s="88">
        <f t="shared" si="1"/>
        <v>0</v>
      </c>
      <c r="K12" s="88">
        <f t="shared" si="2"/>
        <v>0</v>
      </c>
      <c r="L12" s="88">
        <f t="shared" si="3"/>
        <v>4.99</v>
      </c>
      <c r="M12" s="88">
        <f t="shared" si="4"/>
        <v>19.950000000000003</v>
      </c>
      <c r="N12" s="75"/>
    </row>
    <row r="13" spans="1:15" ht="14.1" customHeight="1" x14ac:dyDescent="0.25">
      <c r="A13" s="97"/>
      <c r="B13" s="80" t="s">
        <v>37</v>
      </c>
      <c r="C13" s="97"/>
      <c r="D13" s="80">
        <v>4</v>
      </c>
      <c r="E13" s="80">
        <v>4</v>
      </c>
      <c r="F13" s="99">
        <v>0.8</v>
      </c>
      <c r="G13" s="99">
        <v>72.5</v>
      </c>
      <c r="H13" s="99">
        <v>1.3</v>
      </c>
      <c r="I13" s="8">
        <v>661</v>
      </c>
      <c r="J13" s="88">
        <f t="shared" si="1"/>
        <v>3.2000000000000001E-2</v>
      </c>
      <c r="K13" s="88">
        <f t="shared" si="2"/>
        <v>2.9</v>
      </c>
      <c r="L13" s="88">
        <f t="shared" si="3"/>
        <v>5.2000000000000005E-2</v>
      </c>
      <c r="M13" s="88">
        <f t="shared" si="4"/>
        <v>26.44</v>
      </c>
      <c r="N13" s="75"/>
    </row>
    <row r="14" spans="1:15" ht="26.25" customHeight="1" x14ac:dyDescent="0.25">
      <c r="A14" s="85">
        <v>98</v>
      </c>
      <c r="B14" s="78" t="s">
        <v>149</v>
      </c>
      <c r="C14" s="85">
        <v>200</v>
      </c>
      <c r="D14" s="81"/>
      <c r="E14" s="81"/>
      <c r="F14" s="87"/>
      <c r="G14" s="81"/>
      <c r="H14" s="81"/>
      <c r="I14" s="81"/>
      <c r="J14" s="83">
        <f>SUM(J15:J17)</f>
        <v>3.48</v>
      </c>
      <c r="K14" s="83">
        <f>SUM(K15:K17)</f>
        <v>3.84</v>
      </c>
      <c r="L14" s="83">
        <f>SUM(L15:L17)</f>
        <v>20.61</v>
      </c>
      <c r="M14" s="125">
        <f>SUM(M15:M17)</f>
        <v>131.85</v>
      </c>
      <c r="N14" s="81">
        <v>0.9</v>
      </c>
    </row>
    <row r="15" spans="1:15" ht="14.1" customHeight="1" x14ac:dyDescent="0.25">
      <c r="A15" s="86"/>
      <c r="B15" s="3" t="s">
        <v>21</v>
      </c>
      <c r="C15" s="86"/>
      <c r="D15" s="82">
        <v>1.7</v>
      </c>
      <c r="E15" s="82">
        <v>1.7</v>
      </c>
      <c r="F15" s="88"/>
      <c r="G15" s="82"/>
      <c r="H15" s="82"/>
      <c r="I15" s="82"/>
      <c r="J15" s="88">
        <f t="shared" ref="J15:J17" si="5">ABS(E15/100*F15)</f>
        <v>0</v>
      </c>
      <c r="K15" s="88">
        <f t="shared" ref="K15:K17" si="6">ABS(E15/100*G15)</f>
        <v>0</v>
      </c>
      <c r="L15" s="88">
        <f t="shared" ref="L15:L17" si="7">ABS(E15/100*H15)</f>
        <v>0</v>
      </c>
      <c r="M15" s="88">
        <f t="shared" ref="M15:M17" si="8">ABS(E15/100*I15)</f>
        <v>0</v>
      </c>
      <c r="N15" s="82"/>
    </row>
    <row r="16" spans="1:15" ht="14.1" customHeight="1" x14ac:dyDescent="0.25">
      <c r="A16" s="86"/>
      <c r="B16" s="88" t="s">
        <v>41</v>
      </c>
      <c r="C16" s="4"/>
      <c r="D16" s="82">
        <v>120</v>
      </c>
      <c r="E16" s="82">
        <v>120</v>
      </c>
      <c r="F16" s="20">
        <v>2.9</v>
      </c>
      <c r="G16" s="88">
        <v>3.2</v>
      </c>
      <c r="H16" s="82">
        <v>4.7</v>
      </c>
      <c r="I16" s="88">
        <v>60</v>
      </c>
      <c r="J16" s="88">
        <f t="shared" si="5"/>
        <v>3.48</v>
      </c>
      <c r="K16" s="88">
        <f t="shared" si="6"/>
        <v>3.84</v>
      </c>
      <c r="L16" s="88">
        <f t="shared" si="7"/>
        <v>5.64</v>
      </c>
      <c r="M16" s="88">
        <f t="shared" si="8"/>
        <v>72</v>
      </c>
      <c r="N16" s="82"/>
    </row>
    <row r="17" spans="1:14" ht="14.1" customHeight="1" x14ac:dyDescent="0.25">
      <c r="A17" s="86"/>
      <c r="B17" s="99" t="s">
        <v>60</v>
      </c>
      <c r="C17" s="132"/>
      <c r="D17" s="8">
        <v>15</v>
      </c>
      <c r="E17" s="8">
        <v>15</v>
      </c>
      <c r="F17" s="99">
        <v>0</v>
      </c>
      <c r="G17" s="99">
        <v>0</v>
      </c>
      <c r="H17" s="99">
        <v>99.8</v>
      </c>
      <c r="I17" s="99">
        <v>399</v>
      </c>
      <c r="J17" s="88">
        <f t="shared" si="5"/>
        <v>0</v>
      </c>
      <c r="K17" s="88">
        <f t="shared" si="6"/>
        <v>0</v>
      </c>
      <c r="L17" s="88">
        <f t="shared" si="7"/>
        <v>14.969999999999999</v>
      </c>
      <c r="M17" s="88">
        <f t="shared" si="8"/>
        <v>59.849999999999994</v>
      </c>
      <c r="N17" s="8"/>
    </row>
    <row r="18" spans="1:14" ht="14.1" customHeight="1" x14ac:dyDescent="0.2">
      <c r="A18" s="72"/>
      <c r="B18" s="145" t="s">
        <v>91</v>
      </c>
      <c r="C18" s="96"/>
      <c r="D18" s="79"/>
      <c r="E18" s="79"/>
      <c r="F18" s="79"/>
      <c r="G18" s="79"/>
      <c r="H18" s="79"/>
      <c r="I18" s="79"/>
      <c r="J18" s="76">
        <f>SUM(J19:J20)</f>
        <v>3.16</v>
      </c>
      <c r="K18" s="76">
        <f t="shared" ref="K18:M18" si="9">SUM(K19:K20)</f>
        <v>8.2100000000000009</v>
      </c>
      <c r="L18" s="76">
        <f t="shared" si="9"/>
        <v>21.29</v>
      </c>
      <c r="M18" s="76">
        <f t="shared" si="9"/>
        <v>172.10000000000002</v>
      </c>
      <c r="N18" s="74"/>
    </row>
    <row r="19" spans="1:14" ht="14.1" customHeight="1" x14ac:dyDescent="0.25">
      <c r="A19" s="73"/>
      <c r="B19" s="146" t="s">
        <v>71</v>
      </c>
      <c r="C19" s="144">
        <v>40</v>
      </c>
      <c r="D19" s="80">
        <v>40</v>
      </c>
      <c r="E19" s="80">
        <v>40</v>
      </c>
      <c r="F19" s="88">
        <v>7.7</v>
      </c>
      <c r="G19" s="88">
        <v>2.4</v>
      </c>
      <c r="H19" s="88">
        <v>52.9</v>
      </c>
      <c r="I19" s="82">
        <v>265</v>
      </c>
      <c r="J19" s="88">
        <f t="shared" ref="J19:J20" si="10">ABS(E19/100*F19)</f>
        <v>3.08</v>
      </c>
      <c r="K19" s="88">
        <f t="shared" ref="K19:K20" si="11">ABS(E19/100*G19)</f>
        <v>0.96</v>
      </c>
      <c r="L19" s="88">
        <f t="shared" ref="L19:L20" si="12">ABS(E19/100*H19)</f>
        <v>21.16</v>
      </c>
      <c r="M19" s="88">
        <f t="shared" ref="M19:M20" si="13">ABS(E19/100*I19)</f>
        <v>106</v>
      </c>
      <c r="N19" s="75"/>
    </row>
    <row r="20" spans="1:14" ht="14.1" customHeight="1" x14ac:dyDescent="0.25">
      <c r="A20" s="32"/>
      <c r="B20" s="8" t="s">
        <v>83</v>
      </c>
      <c r="C20" s="147">
        <v>10</v>
      </c>
      <c r="D20" s="149">
        <v>10</v>
      </c>
      <c r="E20" s="149">
        <v>10</v>
      </c>
      <c r="F20" s="99">
        <v>0.8</v>
      </c>
      <c r="G20" s="99">
        <v>72.5</v>
      </c>
      <c r="H20" s="99">
        <v>1.3</v>
      </c>
      <c r="I20" s="8">
        <v>661</v>
      </c>
      <c r="J20" s="99">
        <f t="shared" si="10"/>
        <v>8.0000000000000016E-2</v>
      </c>
      <c r="K20" s="99">
        <f t="shared" si="11"/>
        <v>7.25</v>
      </c>
      <c r="L20" s="99">
        <f t="shared" si="12"/>
        <v>0.13</v>
      </c>
      <c r="M20" s="8">
        <f t="shared" si="13"/>
        <v>66.100000000000009</v>
      </c>
      <c r="N20" s="14"/>
    </row>
    <row r="21" spans="1:14" ht="14.1" customHeight="1" x14ac:dyDescent="0.25">
      <c r="A21" s="32"/>
      <c r="B21" s="148" t="s">
        <v>26</v>
      </c>
      <c r="C21" s="700"/>
      <c r="D21" s="701"/>
      <c r="E21" s="701"/>
      <c r="F21" s="701"/>
      <c r="G21" s="701"/>
      <c r="H21" s="701"/>
      <c r="I21" s="702"/>
      <c r="J21" s="148">
        <f>ABS(J18+J14+J8)</f>
        <v>14.737</v>
      </c>
      <c r="K21" s="148">
        <f t="shared" ref="K21:M21" si="14">ABS(K18+K14+K8)</f>
        <v>20.658999999999999</v>
      </c>
      <c r="L21" s="148">
        <f t="shared" si="14"/>
        <v>74.313000000000002</v>
      </c>
      <c r="M21" s="148">
        <f t="shared" si="14"/>
        <v>544.32000000000005</v>
      </c>
      <c r="N21" s="160"/>
    </row>
    <row r="22" spans="1:14" ht="14.1" customHeight="1" x14ac:dyDescent="0.25">
      <c r="A22" s="694" t="s">
        <v>30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6"/>
    </row>
    <row r="23" spans="1:14" ht="24" customHeight="1" x14ac:dyDescent="0.25">
      <c r="A23" s="37" t="s">
        <v>208</v>
      </c>
      <c r="B23" s="21" t="s">
        <v>285</v>
      </c>
      <c r="C23" s="96">
        <v>250</v>
      </c>
      <c r="D23" s="79"/>
      <c r="E23" s="79"/>
      <c r="F23" s="79"/>
      <c r="G23" s="79"/>
      <c r="H23" s="79"/>
      <c r="I23" s="79"/>
      <c r="J23" s="76">
        <f>SUM(J24:J32)</f>
        <v>4.0123800000000003</v>
      </c>
      <c r="K23" s="610">
        <f t="shared" ref="K23:M23" si="15">SUM(K24:K32)</f>
        <v>7.2221000000000002</v>
      </c>
      <c r="L23" s="610">
        <f t="shared" si="15"/>
        <v>16.534579999999998</v>
      </c>
      <c r="M23" s="610">
        <f t="shared" si="15"/>
        <v>148.0558</v>
      </c>
      <c r="N23" s="74">
        <v>27.8</v>
      </c>
    </row>
    <row r="24" spans="1:14" ht="14.25" customHeight="1" x14ac:dyDescent="0.25">
      <c r="A24" s="38"/>
      <c r="B24" s="17" t="s">
        <v>85</v>
      </c>
      <c r="C24" s="611"/>
      <c r="D24" s="612">
        <v>12.5</v>
      </c>
      <c r="E24" s="612">
        <v>10.94</v>
      </c>
      <c r="F24" s="609">
        <v>12.7</v>
      </c>
      <c r="G24" s="612">
        <v>11.5</v>
      </c>
      <c r="H24" s="612">
        <v>0.7</v>
      </c>
      <c r="I24" s="612">
        <v>157</v>
      </c>
      <c r="J24" s="614">
        <f t="shared" ref="J24" si="16">ABS(E24/100*F24)</f>
        <v>1.3893799999999998</v>
      </c>
      <c r="K24" s="614">
        <f t="shared" ref="K24" si="17">ABS(E24/100*G24)</f>
        <v>1.2581</v>
      </c>
      <c r="L24" s="613">
        <f t="shared" ref="L24" si="18">ABS(E24/100*H24)</f>
        <v>7.6579999999999995E-2</v>
      </c>
      <c r="M24" s="614">
        <f t="shared" ref="M24" si="19">ABS(E24/100*I24)</f>
        <v>17.175799999999999</v>
      </c>
      <c r="N24" s="609"/>
    </row>
    <row r="25" spans="1:14" ht="14.1" customHeight="1" x14ac:dyDescent="0.25">
      <c r="A25" s="73"/>
      <c r="B25" s="18" t="s">
        <v>34</v>
      </c>
      <c r="C25" s="97"/>
      <c r="D25" s="80">
        <v>85</v>
      </c>
      <c r="E25" s="80">
        <v>64</v>
      </c>
      <c r="F25" s="88">
        <v>2</v>
      </c>
      <c r="G25" s="88">
        <v>0.4</v>
      </c>
      <c r="H25" s="88">
        <v>16.3</v>
      </c>
      <c r="I25" s="88">
        <v>77</v>
      </c>
      <c r="J25" s="88">
        <f>ABS(E25/100*F25)</f>
        <v>1.28</v>
      </c>
      <c r="K25" s="88">
        <f>ABS(E25/100*G25)</f>
        <v>0.25600000000000001</v>
      </c>
      <c r="L25" s="82">
        <f>ABS(E25/100*H25)</f>
        <v>10.432</v>
      </c>
      <c r="M25" s="88">
        <f>ABS(E25/100*I25)</f>
        <v>49.28</v>
      </c>
      <c r="N25" s="75"/>
    </row>
    <row r="26" spans="1:14" ht="14.1" customHeight="1" x14ac:dyDescent="0.25">
      <c r="A26" s="73"/>
      <c r="B26" s="18" t="s">
        <v>73</v>
      </c>
      <c r="C26" s="97"/>
      <c r="D26" s="80">
        <v>50</v>
      </c>
      <c r="E26" s="80">
        <v>40</v>
      </c>
      <c r="F26" s="509">
        <v>1.5</v>
      </c>
      <c r="G26" s="509">
        <v>0.1</v>
      </c>
      <c r="H26" s="509">
        <v>8.8000000000000007</v>
      </c>
      <c r="I26" s="509">
        <v>42</v>
      </c>
      <c r="J26" s="509">
        <f t="shared" ref="J26:J27" si="20">ABS(E26/100*F26)</f>
        <v>0.60000000000000009</v>
      </c>
      <c r="K26" s="509">
        <f t="shared" ref="K26:K27" si="21">ABS(E26/100*G26)</f>
        <v>4.0000000000000008E-2</v>
      </c>
      <c r="L26" s="508">
        <f t="shared" ref="L26:L27" si="22">ABS(E26/100*H26)</f>
        <v>3.5200000000000005</v>
      </c>
      <c r="M26" s="509">
        <f t="shared" ref="M26:M27" si="23">ABS(E26/100*I26)</f>
        <v>16.8</v>
      </c>
      <c r="N26" s="75"/>
    </row>
    <row r="27" spans="1:14" ht="14.1" customHeight="1" x14ac:dyDescent="0.25">
      <c r="A27" s="73"/>
      <c r="B27" s="18" t="s">
        <v>55</v>
      </c>
      <c r="C27" s="97"/>
      <c r="D27" s="80">
        <v>5</v>
      </c>
      <c r="E27" s="80">
        <v>5</v>
      </c>
      <c r="F27" s="502">
        <v>4.8</v>
      </c>
      <c r="G27" s="502">
        <v>0</v>
      </c>
      <c r="H27" s="502">
        <v>19</v>
      </c>
      <c r="I27" s="501">
        <v>102</v>
      </c>
      <c r="J27" s="509">
        <f t="shared" si="20"/>
        <v>0.24</v>
      </c>
      <c r="K27" s="509">
        <f t="shared" si="21"/>
        <v>0</v>
      </c>
      <c r="L27" s="508">
        <f t="shared" si="22"/>
        <v>0.95000000000000007</v>
      </c>
      <c r="M27" s="509">
        <f t="shared" si="23"/>
        <v>5.1000000000000005</v>
      </c>
      <c r="N27" s="75"/>
    </row>
    <row r="28" spans="1:14" ht="14.1" customHeight="1" x14ac:dyDescent="0.25">
      <c r="A28" s="73"/>
      <c r="B28" s="18" t="s">
        <v>35</v>
      </c>
      <c r="C28" s="97"/>
      <c r="D28" s="80">
        <v>5</v>
      </c>
      <c r="E28" s="80">
        <v>4</v>
      </c>
      <c r="F28" s="88">
        <v>1.4</v>
      </c>
      <c r="G28" s="88">
        <v>0.2</v>
      </c>
      <c r="H28" s="88">
        <v>8.1999999999999993</v>
      </c>
      <c r="I28" s="88">
        <v>41</v>
      </c>
      <c r="J28" s="88">
        <f t="shared" ref="J28:J32" si="24">ABS(E28/100*F28)</f>
        <v>5.5999999999999994E-2</v>
      </c>
      <c r="K28" s="88">
        <f t="shared" ref="K28:K32" si="25">ABS(E28/100*G28)</f>
        <v>8.0000000000000002E-3</v>
      </c>
      <c r="L28" s="82">
        <f t="shared" ref="L28:L32" si="26">ABS(E28/100*H28)</f>
        <v>0.32799999999999996</v>
      </c>
      <c r="M28" s="88">
        <f t="shared" ref="M28:M32" si="27">ABS(E28/100*I28)</f>
        <v>1.6400000000000001</v>
      </c>
      <c r="N28" s="75"/>
    </row>
    <row r="29" spans="1:14" ht="14.1" customHeight="1" x14ac:dyDescent="0.25">
      <c r="A29" s="73"/>
      <c r="B29" s="18" t="s">
        <v>36</v>
      </c>
      <c r="C29" s="97"/>
      <c r="D29" s="80">
        <v>15</v>
      </c>
      <c r="E29" s="80">
        <v>12</v>
      </c>
      <c r="F29" s="88">
        <v>1.3</v>
      </c>
      <c r="G29" s="88">
        <v>0.1</v>
      </c>
      <c r="H29" s="88">
        <v>6.9</v>
      </c>
      <c r="I29" s="88">
        <v>35</v>
      </c>
      <c r="J29" s="88">
        <f t="shared" si="24"/>
        <v>0.156</v>
      </c>
      <c r="K29" s="88">
        <f t="shared" si="25"/>
        <v>1.2E-2</v>
      </c>
      <c r="L29" s="82">
        <f t="shared" si="26"/>
        <v>0.82799999999999996</v>
      </c>
      <c r="M29" s="88">
        <f t="shared" si="27"/>
        <v>4.2</v>
      </c>
      <c r="N29" s="75"/>
    </row>
    <row r="30" spans="1:14" ht="14.1" customHeight="1" x14ac:dyDescent="0.25">
      <c r="A30" s="75"/>
      <c r="B30" s="18" t="s">
        <v>38</v>
      </c>
      <c r="C30" s="97"/>
      <c r="D30" s="80">
        <v>2</v>
      </c>
      <c r="E30" s="80">
        <v>2</v>
      </c>
      <c r="F30" s="82">
        <v>0</v>
      </c>
      <c r="G30" s="82">
        <v>99.9</v>
      </c>
      <c r="H30" s="82">
        <v>0</v>
      </c>
      <c r="I30" s="82">
        <v>899</v>
      </c>
      <c r="J30" s="88">
        <f t="shared" si="24"/>
        <v>0</v>
      </c>
      <c r="K30" s="88">
        <f t="shared" si="25"/>
        <v>1.9980000000000002</v>
      </c>
      <c r="L30" s="82">
        <f t="shared" si="26"/>
        <v>0</v>
      </c>
      <c r="M30" s="88">
        <f t="shared" si="27"/>
        <v>17.98</v>
      </c>
      <c r="N30" s="75"/>
    </row>
    <row r="31" spans="1:14" ht="14.1" customHeight="1" x14ac:dyDescent="0.25">
      <c r="A31" s="80"/>
      <c r="B31" s="80" t="s">
        <v>37</v>
      </c>
      <c r="C31" s="97"/>
      <c r="D31" s="80">
        <v>2</v>
      </c>
      <c r="E31" s="80">
        <v>2</v>
      </c>
      <c r="F31" s="82">
        <v>0.8</v>
      </c>
      <c r="G31" s="82">
        <v>72.5</v>
      </c>
      <c r="H31" s="82">
        <v>1.3</v>
      </c>
      <c r="I31" s="82">
        <v>661</v>
      </c>
      <c r="J31" s="88">
        <f t="shared" si="24"/>
        <v>1.6E-2</v>
      </c>
      <c r="K31" s="88">
        <f t="shared" si="25"/>
        <v>1.45</v>
      </c>
      <c r="L31" s="82">
        <f t="shared" si="26"/>
        <v>2.6000000000000002E-2</v>
      </c>
      <c r="M31" s="88">
        <f t="shared" si="27"/>
        <v>13.22</v>
      </c>
      <c r="N31" s="75"/>
    </row>
    <row r="32" spans="1:14" ht="14.1" customHeight="1" x14ac:dyDescent="0.25">
      <c r="A32" s="40"/>
      <c r="B32" s="41" t="s">
        <v>72</v>
      </c>
      <c r="C32" s="264"/>
      <c r="D32" s="263">
        <v>11</v>
      </c>
      <c r="E32" s="263">
        <v>11</v>
      </c>
      <c r="F32" s="253">
        <v>2.5</v>
      </c>
      <c r="G32" s="253">
        <v>20</v>
      </c>
      <c r="H32" s="253">
        <v>3.4</v>
      </c>
      <c r="I32" s="253">
        <v>206</v>
      </c>
      <c r="J32" s="253">
        <f t="shared" si="24"/>
        <v>0.27500000000000002</v>
      </c>
      <c r="K32" s="253">
        <f t="shared" si="25"/>
        <v>2.2000000000000002</v>
      </c>
      <c r="L32" s="8">
        <f t="shared" si="26"/>
        <v>0.374</v>
      </c>
      <c r="M32" s="253">
        <f t="shared" si="27"/>
        <v>22.66</v>
      </c>
      <c r="N32" s="14"/>
    </row>
    <row r="33" spans="1:14" ht="29.25" customHeight="1" x14ac:dyDescent="0.25">
      <c r="A33" s="53">
        <v>64</v>
      </c>
      <c r="B33" s="11" t="s">
        <v>141</v>
      </c>
      <c r="C33" s="317" t="s">
        <v>221</v>
      </c>
      <c r="D33" s="320"/>
      <c r="E33" s="320"/>
      <c r="F33" s="320"/>
      <c r="G33" s="320"/>
      <c r="H33" s="320"/>
      <c r="I33" s="320"/>
      <c r="J33" s="310">
        <f>SUM(J34:J39)</f>
        <v>14.898259999999999</v>
      </c>
      <c r="K33" s="310">
        <f>SUM(K34:K39)</f>
        <v>14.684699999999999</v>
      </c>
      <c r="L33" s="310">
        <f>SUM(L34:L39)</f>
        <v>9.4346599999999974</v>
      </c>
      <c r="M33" s="310">
        <f>SUM(M34:M39)</f>
        <v>229.73659999999998</v>
      </c>
      <c r="N33" s="307"/>
    </row>
    <row r="34" spans="1:14" ht="16.5" customHeight="1" x14ac:dyDescent="0.25">
      <c r="A34" s="23"/>
      <c r="B34" s="5" t="s">
        <v>75</v>
      </c>
      <c r="C34" s="306"/>
      <c r="D34" s="308">
        <v>76</v>
      </c>
      <c r="E34" s="308">
        <v>69</v>
      </c>
      <c r="F34" s="321">
        <v>18.600000000000001</v>
      </c>
      <c r="G34" s="321">
        <v>16</v>
      </c>
      <c r="H34" s="321">
        <v>0</v>
      </c>
      <c r="I34" s="321">
        <v>218</v>
      </c>
      <c r="J34" s="328">
        <f>ABS(E34/100*F34)</f>
        <v>12.834</v>
      </c>
      <c r="K34" s="328">
        <f>ABS(E34/100*G34)</f>
        <v>11.04</v>
      </c>
      <c r="L34" s="324">
        <f>ABS(E34/100*H34)</f>
        <v>0</v>
      </c>
      <c r="M34" s="328">
        <f>ABS(E34/100*I34)</f>
        <v>150.41999999999999</v>
      </c>
      <c r="N34" s="308"/>
    </row>
    <row r="35" spans="1:14" ht="14.1" customHeight="1" x14ac:dyDescent="0.25">
      <c r="A35" s="23"/>
      <c r="B35" s="321" t="s">
        <v>35</v>
      </c>
      <c r="C35" s="318"/>
      <c r="D35" s="321">
        <v>20</v>
      </c>
      <c r="E35" s="308">
        <v>17</v>
      </c>
      <c r="F35" s="328">
        <v>1.4</v>
      </c>
      <c r="G35" s="328">
        <v>0.2</v>
      </c>
      <c r="H35" s="328">
        <v>8.1999999999999993</v>
      </c>
      <c r="I35" s="328">
        <v>41</v>
      </c>
      <c r="J35" s="328">
        <f t="shared" ref="J35:J39" si="28">ABS(E35/100*F35)</f>
        <v>0.23799999999999999</v>
      </c>
      <c r="K35" s="328">
        <f t="shared" ref="K35:K39" si="29">ABS(E35/100*G35)</f>
        <v>3.4000000000000002E-2</v>
      </c>
      <c r="L35" s="324">
        <f t="shared" ref="L35:L39" si="30">ABS(E35/100*H35)</f>
        <v>1.3939999999999999</v>
      </c>
      <c r="M35" s="328">
        <f t="shared" ref="M35:M39" si="31">ABS(E35/100*I35)</f>
        <v>6.9700000000000006</v>
      </c>
      <c r="N35" s="308"/>
    </row>
    <row r="36" spans="1:14" ht="14.1" customHeight="1" x14ac:dyDescent="0.25">
      <c r="A36" s="318"/>
      <c r="B36" s="321" t="s">
        <v>92</v>
      </c>
      <c r="C36" s="318"/>
      <c r="D36" s="321">
        <v>10</v>
      </c>
      <c r="E36" s="321">
        <v>10</v>
      </c>
      <c r="F36" s="308">
        <v>10.3</v>
      </c>
      <c r="G36" s="18">
        <v>1.1000000000000001</v>
      </c>
      <c r="H36" s="308">
        <v>70.599999999999994</v>
      </c>
      <c r="I36" s="321">
        <v>334</v>
      </c>
      <c r="J36" s="328">
        <f t="shared" si="28"/>
        <v>1.03</v>
      </c>
      <c r="K36" s="328">
        <f t="shared" si="29"/>
        <v>0.11000000000000001</v>
      </c>
      <c r="L36" s="324">
        <f t="shared" si="30"/>
        <v>7.06</v>
      </c>
      <c r="M36" s="328">
        <f t="shared" si="31"/>
        <v>33.4</v>
      </c>
      <c r="N36" s="308"/>
    </row>
    <row r="37" spans="1:14" ht="14.1" customHeight="1" x14ac:dyDescent="0.25">
      <c r="A37" s="306"/>
      <c r="B37" s="18" t="s">
        <v>85</v>
      </c>
      <c r="C37" s="318"/>
      <c r="D37" s="321">
        <v>5</v>
      </c>
      <c r="E37" s="321">
        <v>4.38</v>
      </c>
      <c r="F37" s="308">
        <v>12.7</v>
      </c>
      <c r="G37" s="321">
        <v>11.5</v>
      </c>
      <c r="H37" s="321">
        <v>0.7</v>
      </c>
      <c r="I37" s="321">
        <v>157</v>
      </c>
      <c r="J37" s="328">
        <f t="shared" si="28"/>
        <v>0.55625999999999998</v>
      </c>
      <c r="K37" s="328">
        <f t="shared" si="29"/>
        <v>0.50370000000000004</v>
      </c>
      <c r="L37" s="324">
        <f t="shared" si="30"/>
        <v>3.0659999999999996E-2</v>
      </c>
      <c r="M37" s="328">
        <f t="shared" si="31"/>
        <v>6.8765999999999998</v>
      </c>
      <c r="N37" s="308"/>
    </row>
    <row r="38" spans="1:14" ht="14.1" customHeight="1" x14ac:dyDescent="0.25">
      <c r="A38" s="318"/>
      <c r="B38" s="5" t="s">
        <v>55</v>
      </c>
      <c r="C38" s="318"/>
      <c r="D38" s="321">
        <v>5</v>
      </c>
      <c r="E38" s="321">
        <v>5</v>
      </c>
      <c r="F38" s="321">
        <v>4.8</v>
      </c>
      <c r="G38" s="321">
        <v>0</v>
      </c>
      <c r="H38" s="321">
        <v>19</v>
      </c>
      <c r="I38" s="308">
        <v>102</v>
      </c>
      <c r="J38" s="328">
        <f t="shared" si="28"/>
        <v>0.24</v>
      </c>
      <c r="K38" s="328">
        <f t="shared" si="29"/>
        <v>0</v>
      </c>
      <c r="L38" s="324">
        <f t="shared" si="30"/>
        <v>0.95000000000000007</v>
      </c>
      <c r="M38" s="328">
        <f t="shared" si="31"/>
        <v>5.1000000000000005</v>
      </c>
      <c r="N38" s="308"/>
    </row>
    <row r="39" spans="1:14" ht="14.1" customHeight="1" x14ac:dyDescent="0.25">
      <c r="A39" s="318"/>
      <c r="B39" s="5" t="s">
        <v>38</v>
      </c>
      <c r="C39" s="318"/>
      <c r="D39" s="321">
        <v>3</v>
      </c>
      <c r="E39" s="321">
        <v>3</v>
      </c>
      <c r="F39" s="328">
        <v>0</v>
      </c>
      <c r="G39" s="26">
        <v>99.9</v>
      </c>
      <c r="H39" s="328">
        <v>0</v>
      </c>
      <c r="I39" s="324">
        <v>899</v>
      </c>
      <c r="J39" s="328">
        <f t="shared" si="28"/>
        <v>0</v>
      </c>
      <c r="K39" s="328">
        <f t="shared" si="29"/>
        <v>2.9969999999999999</v>
      </c>
      <c r="L39" s="324">
        <f t="shared" si="30"/>
        <v>0</v>
      </c>
      <c r="M39" s="328">
        <f t="shared" si="31"/>
        <v>26.97</v>
      </c>
      <c r="N39" s="308"/>
    </row>
    <row r="40" spans="1:14" ht="14.1" customHeight="1" x14ac:dyDescent="0.25">
      <c r="A40" s="96">
        <v>52</v>
      </c>
      <c r="B40" s="76" t="s">
        <v>166</v>
      </c>
      <c r="C40" s="96">
        <v>150</v>
      </c>
      <c r="D40" s="79"/>
      <c r="E40" s="79"/>
      <c r="F40" s="79"/>
      <c r="G40" s="79"/>
      <c r="H40" s="79"/>
      <c r="I40" s="79"/>
      <c r="J40" s="76">
        <f>SUM(J41:J42)</f>
        <v>3.524</v>
      </c>
      <c r="K40" s="76">
        <f t="shared" ref="K40:M40" si="32">SUM(K41:K42)</f>
        <v>2.6749999999999998</v>
      </c>
      <c r="L40" s="76">
        <f t="shared" si="32"/>
        <v>37.039000000000001</v>
      </c>
      <c r="M40" s="76">
        <f t="shared" si="32"/>
        <v>186.32999999999998</v>
      </c>
      <c r="N40" s="74"/>
    </row>
    <row r="41" spans="1:14" ht="14.1" customHeight="1" x14ac:dyDescent="0.25">
      <c r="A41" s="97"/>
      <c r="B41" s="80" t="s">
        <v>37</v>
      </c>
      <c r="C41" s="97"/>
      <c r="D41" s="80">
        <v>3</v>
      </c>
      <c r="E41" s="80">
        <v>3</v>
      </c>
      <c r="F41" s="88">
        <v>0.8</v>
      </c>
      <c r="G41" s="88">
        <v>72.5</v>
      </c>
      <c r="H41" s="88">
        <v>1.3</v>
      </c>
      <c r="I41" s="88">
        <v>661</v>
      </c>
      <c r="J41" s="88">
        <f t="shared" ref="J41:J42" si="33">ABS(E41/100*F41)</f>
        <v>2.4E-2</v>
      </c>
      <c r="K41" s="88">
        <f t="shared" ref="K41:K42" si="34">ABS(E41/100*G41)</f>
        <v>2.1749999999999998</v>
      </c>
      <c r="L41" s="82">
        <f t="shared" ref="L41:L42" si="35">ABS(E41/100*H41)</f>
        <v>3.9E-2</v>
      </c>
      <c r="M41" s="88">
        <f t="shared" ref="M41:M42" si="36">ABS(E41/100*I41)</f>
        <v>19.829999999999998</v>
      </c>
      <c r="N41" s="75"/>
    </row>
    <row r="42" spans="1:14" ht="14.1" customHeight="1" x14ac:dyDescent="0.25">
      <c r="A42" s="97"/>
      <c r="B42" s="80" t="s">
        <v>108</v>
      </c>
      <c r="C42" s="97"/>
      <c r="D42" s="80">
        <v>50</v>
      </c>
      <c r="E42" s="80">
        <v>50</v>
      </c>
      <c r="F42" s="80">
        <v>7</v>
      </c>
      <c r="G42" s="80">
        <v>1</v>
      </c>
      <c r="H42" s="80">
        <v>74</v>
      </c>
      <c r="I42" s="80">
        <v>333</v>
      </c>
      <c r="J42" s="88">
        <f t="shared" si="33"/>
        <v>3.5</v>
      </c>
      <c r="K42" s="88">
        <f t="shared" si="34"/>
        <v>0.5</v>
      </c>
      <c r="L42" s="82">
        <f t="shared" si="35"/>
        <v>37</v>
      </c>
      <c r="M42" s="88">
        <f t="shared" si="36"/>
        <v>166.5</v>
      </c>
      <c r="N42" s="75"/>
    </row>
    <row r="43" spans="1:14" ht="18" customHeight="1" x14ac:dyDescent="0.25">
      <c r="A43" s="85">
        <v>7</v>
      </c>
      <c r="B43" s="184" t="s">
        <v>275</v>
      </c>
      <c r="C43" s="85">
        <v>50</v>
      </c>
      <c r="D43" s="81"/>
      <c r="E43" s="81"/>
      <c r="F43" s="81"/>
      <c r="G43" s="81"/>
      <c r="H43" s="81"/>
      <c r="I43" s="81"/>
      <c r="J43" s="125">
        <f t="shared" ref="J43:L43" si="37">SUM(J44:J46)</f>
        <v>0.44</v>
      </c>
      <c r="K43" s="125">
        <f t="shared" si="37"/>
        <v>3.0529999999999999</v>
      </c>
      <c r="L43" s="125">
        <f t="shared" si="37"/>
        <v>1.1439999999999999</v>
      </c>
      <c r="M43" s="83">
        <f>SUM(M44:M46)</f>
        <v>34.85</v>
      </c>
      <c r="N43" s="74">
        <v>0.5</v>
      </c>
    </row>
    <row r="44" spans="1:14" ht="14.1" customHeight="1" x14ac:dyDescent="0.25">
      <c r="A44" s="86"/>
      <c r="B44" s="185" t="s">
        <v>42</v>
      </c>
      <c r="C44" s="4"/>
      <c r="D44" s="88">
        <v>60</v>
      </c>
      <c r="E44" s="88">
        <v>48</v>
      </c>
      <c r="F44" s="88">
        <v>0.8</v>
      </c>
      <c r="G44" s="88">
        <v>0.1</v>
      </c>
      <c r="H44" s="88">
        <v>1.7</v>
      </c>
      <c r="I44" s="88">
        <v>13</v>
      </c>
      <c r="J44" s="88">
        <f t="shared" ref="J44:J46" si="38">ABS(E44/100*F44)</f>
        <v>0.38400000000000001</v>
      </c>
      <c r="K44" s="88">
        <f t="shared" ref="K44:K46" si="39">ABS(E44/100*G44)</f>
        <v>4.8000000000000001E-2</v>
      </c>
      <c r="L44" s="82">
        <f t="shared" ref="L44:L46" si="40">ABS(E44/100*H44)</f>
        <v>0.81599999999999995</v>
      </c>
      <c r="M44" s="88">
        <f t="shared" ref="M44:M46" si="41">ABS(E44/100*I44)</f>
        <v>6.24</v>
      </c>
      <c r="N44" s="82"/>
    </row>
    <row r="45" spans="1:14" ht="14.1" customHeight="1" x14ac:dyDescent="0.25">
      <c r="A45" s="86"/>
      <c r="B45" s="20" t="s">
        <v>43</v>
      </c>
      <c r="C45" s="4"/>
      <c r="D45" s="88">
        <v>5</v>
      </c>
      <c r="E45" s="88">
        <v>4</v>
      </c>
      <c r="F45" s="88">
        <v>1.4</v>
      </c>
      <c r="G45" s="88">
        <v>0.2</v>
      </c>
      <c r="H45" s="88">
        <v>8.1999999999999993</v>
      </c>
      <c r="I45" s="88">
        <v>41</v>
      </c>
      <c r="J45" s="88">
        <f t="shared" si="38"/>
        <v>5.5999999999999994E-2</v>
      </c>
      <c r="K45" s="88">
        <f t="shared" si="39"/>
        <v>8.0000000000000002E-3</v>
      </c>
      <c r="L45" s="82">
        <f t="shared" si="40"/>
        <v>0.32799999999999996</v>
      </c>
      <c r="M45" s="88">
        <f t="shared" si="41"/>
        <v>1.6400000000000001</v>
      </c>
      <c r="N45" s="82"/>
    </row>
    <row r="46" spans="1:14" ht="14.1" customHeight="1" x14ac:dyDescent="0.25">
      <c r="A46" s="22"/>
      <c r="B46" s="100" t="s">
        <v>38</v>
      </c>
      <c r="C46" s="132"/>
      <c r="D46" s="99">
        <v>3</v>
      </c>
      <c r="E46" s="99">
        <v>3</v>
      </c>
      <c r="F46" s="99">
        <v>0</v>
      </c>
      <c r="G46" s="99">
        <v>99.9</v>
      </c>
      <c r="H46" s="99">
        <v>0</v>
      </c>
      <c r="I46" s="99">
        <v>899</v>
      </c>
      <c r="J46" s="99">
        <f t="shared" si="38"/>
        <v>0</v>
      </c>
      <c r="K46" s="99">
        <f t="shared" si="39"/>
        <v>2.9969999999999999</v>
      </c>
      <c r="L46" s="8">
        <f t="shared" si="40"/>
        <v>0</v>
      </c>
      <c r="M46" s="88">
        <f t="shared" si="41"/>
        <v>26.97</v>
      </c>
      <c r="N46" s="8"/>
    </row>
    <row r="47" spans="1:14" ht="24.75" customHeight="1" x14ac:dyDescent="0.25">
      <c r="A47" s="351">
        <v>99</v>
      </c>
      <c r="B47" s="19" t="s">
        <v>46</v>
      </c>
      <c r="C47" s="349">
        <v>180</v>
      </c>
      <c r="D47" s="339"/>
      <c r="E47" s="339"/>
      <c r="F47" s="339"/>
      <c r="G47" s="339"/>
      <c r="H47" s="339"/>
      <c r="I47" s="339"/>
      <c r="J47" s="341">
        <f>SUM(J48:J49)</f>
        <v>0.23399999999999999</v>
      </c>
      <c r="K47" s="341">
        <f t="shared" ref="K47:M47" si="42">SUM(K48:K49)</f>
        <v>0</v>
      </c>
      <c r="L47" s="341">
        <f t="shared" si="42"/>
        <v>23.933999999999997</v>
      </c>
      <c r="M47" s="341">
        <f t="shared" si="42"/>
        <v>97.47</v>
      </c>
      <c r="N47" s="337">
        <v>0.85</v>
      </c>
    </row>
    <row r="48" spans="1:14" ht="14.1" customHeight="1" x14ac:dyDescent="0.25">
      <c r="A48" s="352"/>
      <c r="B48" s="18" t="s">
        <v>93</v>
      </c>
      <c r="C48" s="340"/>
      <c r="D48" s="340">
        <v>18</v>
      </c>
      <c r="E48" s="340">
        <v>18</v>
      </c>
      <c r="F48" s="358">
        <v>1.3</v>
      </c>
      <c r="G48" s="358">
        <v>0</v>
      </c>
      <c r="H48" s="358">
        <v>49.8</v>
      </c>
      <c r="I48" s="358">
        <v>209</v>
      </c>
      <c r="J48" s="358">
        <f t="shared" ref="J48:J49" si="43">ABS(E48/100*F48)</f>
        <v>0.23399999999999999</v>
      </c>
      <c r="K48" s="358">
        <f t="shared" ref="K48:K49" si="44">ABS(E48/100*G48)</f>
        <v>0</v>
      </c>
      <c r="L48" s="354">
        <f t="shared" ref="L48:L49" si="45">ABS(E48/100*H48)</f>
        <v>8.9639999999999986</v>
      </c>
      <c r="M48" s="358">
        <f t="shared" ref="M48:M49" si="46">ABS(E48/100*I48)</f>
        <v>37.619999999999997</v>
      </c>
      <c r="N48" s="338"/>
    </row>
    <row r="49" spans="1:14" ht="14.1" customHeight="1" x14ac:dyDescent="0.25">
      <c r="A49" s="352"/>
      <c r="B49" s="18" t="s">
        <v>60</v>
      </c>
      <c r="C49" s="340"/>
      <c r="D49" s="340">
        <v>15</v>
      </c>
      <c r="E49" s="340">
        <v>15</v>
      </c>
      <c r="F49" s="358">
        <v>0</v>
      </c>
      <c r="G49" s="358">
        <v>0</v>
      </c>
      <c r="H49" s="358">
        <v>99.8</v>
      </c>
      <c r="I49" s="358">
        <v>399</v>
      </c>
      <c r="J49" s="358">
        <f t="shared" si="43"/>
        <v>0</v>
      </c>
      <c r="K49" s="358">
        <f t="shared" si="44"/>
        <v>0</v>
      </c>
      <c r="L49" s="354">
        <f t="shared" si="45"/>
        <v>14.969999999999999</v>
      </c>
      <c r="M49" s="358">
        <f t="shared" si="46"/>
        <v>59.849999999999994</v>
      </c>
      <c r="N49" s="338"/>
    </row>
    <row r="50" spans="1:14" ht="14.1" customHeight="1" x14ac:dyDescent="0.25">
      <c r="A50" s="352"/>
      <c r="B50" s="8" t="s">
        <v>79</v>
      </c>
      <c r="C50" s="340"/>
      <c r="D50" s="340">
        <v>0.05</v>
      </c>
      <c r="E50" s="340">
        <v>0.05</v>
      </c>
      <c r="F50" s="340"/>
      <c r="G50" s="340"/>
      <c r="H50" s="340"/>
      <c r="I50" s="340"/>
      <c r="J50" s="340"/>
      <c r="K50" s="340"/>
      <c r="L50" s="340"/>
      <c r="M50" s="340"/>
      <c r="N50" s="338"/>
    </row>
    <row r="51" spans="1:14" ht="14.1" customHeight="1" x14ac:dyDescent="0.25">
      <c r="A51" s="130"/>
      <c r="B51" s="130" t="s">
        <v>49</v>
      </c>
      <c r="C51" s="131">
        <v>50</v>
      </c>
      <c r="D51" s="129">
        <v>50</v>
      </c>
      <c r="E51" s="129">
        <v>50</v>
      </c>
      <c r="F51" s="129">
        <v>7.9</v>
      </c>
      <c r="G51" s="109">
        <v>1</v>
      </c>
      <c r="H51" s="109">
        <v>48.3</v>
      </c>
      <c r="I51" s="94">
        <v>235</v>
      </c>
      <c r="J51" s="112">
        <f>ABS(E51/100*F51)</f>
        <v>3.95</v>
      </c>
      <c r="K51" s="112">
        <f>ABS(E51/100*G51)</f>
        <v>0.5</v>
      </c>
      <c r="L51" s="55">
        <f>ABS(E51/100*H51)</f>
        <v>24.15</v>
      </c>
      <c r="M51" s="55">
        <f>ABS(E51/100*I51)</f>
        <v>117.5</v>
      </c>
      <c r="N51" s="54"/>
    </row>
    <row r="52" spans="1:14" ht="14.1" customHeight="1" x14ac:dyDescent="0.25">
      <c r="A52" s="158"/>
      <c r="B52" s="120" t="s">
        <v>50</v>
      </c>
      <c r="C52" s="652"/>
      <c r="D52" s="653"/>
      <c r="E52" s="653"/>
      <c r="F52" s="653"/>
      <c r="G52" s="653"/>
      <c r="H52" s="653"/>
      <c r="I52" s="654"/>
      <c r="J52" s="159">
        <f>ABS(J51+J47+J43+J40+J33+J23)</f>
        <v>27.058639999999997</v>
      </c>
      <c r="K52" s="159">
        <f>ABS(K51+K47+K43+K40+K33+K23)</f>
        <v>28.134800000000002</v>
      </c>
      <c r="L52" s="159">
        <f>ABS(L51+L47+L43+L40+L33+L23)</f>
        <v>112.23623999999998</v>
      </c>
      <c r="M52" s="120">
        <f>ABS(M51+M47+M43+M40+M33+M23)</f>
        <v>813.94239999999991</v>
      </c>
      <c r="N52" s="160"/>
    </row>
    <row r="53" spans="1:14" ht="14.1" customHeight="1" x14ac:dyDescent="0.25">
      <c r="A53" s="694" t="s">
        <v>51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6"/>
    </row>
    <row r="54" spans="1:14" ht="14.1" customHeight="1" x14ac:dyDescent="0.25">
      <c r="A54" s="72">
        <v>82</v>
      </c>
      <c r="B54" s="19" t="s">
        <v>132</v>
      </c>
      <c r="C54" s="96">
        <v>120</v>
      </c>
      <c r="D54" s="79"/>
      <c r="E54" s="79"/>
      <c r="F54" s="79"/>
      <c r="G54" s="79"/>
      <c r="H54" s="79"/>
      <c r="I54" s="74"/>
      <c r="J54" s="71">
        <f>SUM(J55:J59)</f>
        <v>23.370249999999999</v>
      </c>
      <c r="K54" s="71">
        <f t="shared" ref="K54:M54" si="47">SUM(K55:K59)</f>
        <v>9.5712499999999991</v>
      </c>
      <c r="L54" s="71">
        <f t="shared" si="47"/>
        <v>11.15225</v>
      </c>
      <c r="M54" s="71">
        <f t="shared" si="47"/>
        <v>224.6275</v>
      </c>
      <c r="N54" s="74">
        <v>1.8</v>
      </c>
    </row>
    <row r="55" spans="1:14" ht="14.1" customHeight="1" x14ac:dyDescent="0.25">
      <c r="A55" s="73"/>
      <c r="B55" s="18" t="s">
        <v>85</v>
      </c>
      <c r="C55" s="97"/>
      <c r="D55" s="80">
        <v>50</v>
      </c>
      <c r="E55" s="80">
        <v>43.75</v>
      </c>
      <c r="F55" s="75">
        <v>12.7</v>
      </c>
      <c r="G55" s="80">
        <v>11.5</v>
      </c>
      <c r="H55" s="80">
        <v>0.7</v>
      </c>
      <c r="I55" s="80">
        <v>157</v>
      </c>
      <c r="J55" s="88">
        <f t="shared" ref="J55:J59" si="48">ABS(E55/100*F55)</f>
        <v>5.5562499999999995</v>
      </c>
      <c r="K55" s="88">
        <f t="shared" ref="K55:K59" si="49">ABS(E55/100*G55)</f>
        <v>5.03125</v>
      </c>
      <c r="L55" s="82">
        <f t="shared" ref="L55:L59" si="50">ABS(E55/100*H55)</f>
        <v>0.30624999999999997</v>
      </c>
      <c r="M55" s="88">
        <f t="shared" ref="M55:M59" si="51">ABS(E55/100*I55)</f>
        <v>68.6875</v>
      </c>
      <c r="N55" s="75"/>
    </row>
    <row r="56" spans="1:14" ht="14.1" customHeight="1" x14ac:dyDescent="0.25">
      <c r="A56" s="73"/>
      <c r="B56" s="18" t="s">
        <v>92</v>
      </c>
      <c r="C56" s="97"/>
      <c r="D56" s="80">
        <v>10</v>
      </c>
      <c r="E56" s="80">
        <v>10</v>
      </c>
      <c r="F56" s="75">
        <v>10.3</v>
      </c>
      <c r="G56" s="18">
        <v>1.1000000000000001</v>
      </c>
      <c r="H56" s="75">
        <v>70.599999999999994</v>
      </c>
      <c r="I56" s="80">
        <v>334</v>
      </c>
      <c r="J56" s="88">
        <f t="shared" si="48"/>
        <v>1.03</v>
      </c>
      <c r="K56" s="88">
        <f t="shared" si="49"/>
        <v>0.11000000000000001</v>
      </c>
      <c r="L56" s="82">
        <f t="shared" si="50"/>
        <v>7.06</v>
      </c>
      <c r="M56" s="88">
        <f t="shared" si="51"/>
        <v>33.4</v>
      </c>
      <c r="N56" s="75"/>
    </row>
    <row r="57" spans="1:14" ht="14.1" customHeight="1" x14ac:dyDescent="0.25">
      <c r="A57" s="73"/>
      <c r="B57" s="18" t="s">
        <v>152</v>
      </c>
      <c r="C57" s="97"/>
      <c r="D57" s="80">
        <v>114</v>
      </c>
      <c r="E57" s="80">
        <v>84</v>
      </c>
      <c r="F57" s="88">
        <v>17.2</v>
      </c>
      <c r="G57" s="88">
        <v>0.5</v>
      </c>
      <c r="H57" s="88">
        <v>0</v>
      </c>
      <c r="I57" s="82">
        <v>73</v>
      </c>
      <c r="J57" s="88">
        <f t="shared" si="48"/>
        <v>14.447999999999999</v>
      </c>
      <c r="K57" s="88">
        <f t="shared" si="49"/>
        <v>0.42</v>
      </c>
      <c r="L57" s="82">
        <f t="shared" si="50"/>
        <v>0</v>
      </c>
      <c r="M57" s="88">
        <f t="shared" si="51"/>
        <v>61.32</v>
      </c>
      <c r="N57" s="75"/>
    </row>
    <row r="58" spans="1:14" ht="14.1" customHeight="1" x14ac:dyDescent="0.25">
      <c r="A58" s="73"/>
      <c r="B58" s="18" t="s">
        <v>41</v>
      </c>
      <c r="C58" s="97"/>
      <c r="D58" s="80">
        <v>80</v>
      </c>
      <c r="E58" s="80">
        <v>80</v>
      </c>
      <c r="F58" s="82">
        <v>2.9</v>
      </c>
      <c r="G58" s="88">
        <v>3.2</v>
      </c>
      <c r="H58" s="82">
        <v>4.7</v>
      </c>
      <c r="I58" s="88">
        <v>60</v>
      </c>
      <c r="J58" s="88">
        <f t="shared" si="48"/>
        <v>2.3199999999999998</v>
      </c>
      <c r="K58" s="88">
        <f t="shared" si="49"/>
        <v>2.5600000000000005</v>
      </c>
      <c r="L58" s="82">
        <f t="shared" si="50"/>
        <v>3.7600000000000002</v>
      </c>
      <c r="M58" s="88">
        <f t="shared" si="51"/>
        <v>48</v>
      </c>
      <c r="N58" s="75"/>
    </row>
    <row r="59" spans="1:14" ht="14.1" customHeight="1" x14ac:dyDescent="0.25">
      <c r="A59" s="73"/>
      <c r="B59" s="18" t="s">
        <v>37</v>
      </c>
      <c r="C59" s="97"/>
      <c r="D59" s="80">
        <v>2</v>
      </c>
      <c r="E59" s="80">
        <v>2</v>
      </c>
      <c r="F59" s="88">
        <v>0.8</v>
      </c>
      <c r="G59" s="88">
        <v>72.5</v>
      </c>
      <c r="H59" s="88">
        <v>1.3</v>
      </c>
      <c r="I59" s="88">
        <v>661</v>
      </c>
      <c r="J59" s="88">
        <f t="shared" si="48"/>
        <v>1.6E-2</v>
      </c>
      <c r="K59" s="88">
        <f t="shared" si="49"/>
        <v>1.45</v>
      </c>
      <c r="L59" s="82">
        <f t="shared" si="50"/>
        <v>2.6000000000000002E-2</v>
      </c>
      <c r="M59" s="88">
        <f t="shared" si="51"/>
        <v>13.22</v>
      </c>
      <c r="N59" s="75"/>
    </row>
    <row r="60" spans="1:14" ht="26.25" customHeight="1" x14ac:dyDescent="0.25">
      <c r="A60" s="31" t="s">
        <v>276</v>
      </c>
      <c r="B60" s="11" t="s">
        <v>225</v>
      </c>
      <c r="C60" s="96">
        <v>120</v>
      </c>
      <c r="D60" s="79"/>
      <c r="E60" s="79"/>
      <c r="F60" s="79"/>
      <c r="G60" s="79"/>
      <c r="H60" s="79"/>
      <c r="I60" s="79"/>
      <c r="J60" s="76">
        <f>SUM(J61:J66)</f>
        <v>2.6480000000000001</v>
      </c>
      <c r="K60" s="76">
        <f>SUM(K61:K66)</f>
        <v>3.4009999999999998</v>
      </c>
      <c r="L60" s="76">
        <f>SUM(L61:L66)</f>
        <v>16.199000000000002</v>
      </c>
      <c r="M60" s="76">
        <f>SUM(M61:M66)</f>
        <v>106.83</v>
      </c>
      <c r="N60" s="74">
        <v>9.9</v>
      </c>
    </row>
    <row r="61" spans="1:14" ht="14.1" customHeight="1" x14ac:dyDescent="0.25">
      <c r="A61" s="505"/>
      <c r="B61" s="505" t="s">
        <v>34</v>
      </c>
      <c r="C61" s="505"/>
      <c r="D61" s="502">
        <v>100</v>
      </c>
      <c r="E61" s="502">
        <v>75</v>
      </c>
      <c r="F61" s="509">
        <v>2</v>
      </c>
      <c r="G61" s="509">
        <v>0.4</v>
      </c>
      <c r="H61" s="509">
        <v>16.3</v>
      </c>
      <c r="I61" s="509">
        <v>77</v>
      </c>
      <c r="J61" s="509">
        <f>ABS(E61/100*F61)</f>
        <v>1.5</v>
      </c>
      <c r="K61" s="509">
        <f>ABS(E61/100*G61)</f>
        <v>0.30000000000000004</v>
      </c>
      <c r="L61" s="508">
        <f>ABS(E61/100*H61)</f>
        <v>12.225000000000001</v>
      </c>
      <c r="M61" s="509">
        <f>ABS(E61/100*I61)</f>
        <v>57.75</v>
      </c>
      <c r="N61" s="501"/>
    </row>
    <row r="62" spans="1:14" ht="14.1" customHeight="1" x14ac:dyDescent="0.25">
      <c r="A62" s="505"/>
      <c r="B62" s="502" t="s">
        <v>43</v>
      </c>
      <c r="C62" s="505"/>
      <c r="D62" s="502">
        <v>20</v>
      </c>
      <c r="E62" s="502">
        <v>17</v>
      </c>
      <c r="F62" s="509">
        <v>1.4</v>
      </c>
      <c r="G62" s="509">
        <v>0.2</v>
      </c>
      <c r="H62" s="509">
        <v>8.1999999999999993</v>
      </c>
      <c r="I62" s="509">
        <v>41</v>
      </c>
      <c r="J62" s="509">
        <f t="shared" ref="J62:J66" si="52">ABS(E62/100*F62)</f>
        <v>0.23799999999999999</v>
      </c>
      <c r="K62" s="509">
        <f t="shared" ref="K62:K66" si="53">ABS(E62/100*G62)</f>
        <v>3.4000000000000002E-2</v>
      </c>
      <c r="L62" s="508">
        <f t="shared" ref="L62:L66" si="54">ABS(E62/100*H62)</f>
        <v>1.3939999999999999</v>
      </c>
      <c r="M62" s="509">
        <f t="shared" ref="M62:M66" si="55">ABS(E62/100*I62)</f>
        <v>6.9700000000000006</v>
      </c>
      <c r="N62" s="501"/>
    </row>
    <row r="63" spans="1:14" ht="14.1" customHeight="1" x14ac:dyDescent="0.25">
      <c r="A63" s="505"/>
      <c r="B63" s="502" t="s">
        <v>81</v>
      </c>
      <c r="C63" s="505"/>
      <c r="D63" s="502">
        <v>20</v>
      </c>
      <c r="E63" s="502">
        <v>18</v>
      </c>
      <c r="F63" s="509">
        <v>3.1</v>
      </c>
      <c r="G63" s="508">
        <v>0.2</v>
      </c>
      <c r="H63" s="508">
        <v>6.5</v>
      </c>
      <c r="I63" s="508">
        <v>40</v>
      </c>
      <c r="J63" s="509">
        <f t="shared" si="52"/>
        <v>0.55799999999999994</v>
      </c>
      <c r="K63" s="509">
        <f t="shared" si="53"/>
        <v>3.5999999999999997E-2</v>
      </c>
      <c r="L63" s="508">
        <f t="shared" si="54"/>
        <v>1.17</v>
      </c>
      <c r="M63" s="509">
        <f t="shared" si="55"/>
        <v>7.1999999999999993</v>
      </c>
      <c r="N63" s="501"/>
    </row>
    <row r="64" spans="1:14" ht="14.1" customHeight="1" x14ac:dyDescent="0.25">
      <c r="A64" s="505"/>
      <c r="B64" s="502" t="s">
        <v>36</v>
      </c>
      <c r="C64" s="505"/>
      <c r="D64" s="502">
        <v>20</v>
      </c>
      <c r="E64" s="502">
        <v>16</v>
      </c>
      <c r="F64" s="509">
        <v>1.3</v>
      </c>
      <c r="G64" s="509">
        <v>0.1</v>
      </c>
      <c r="H64" s="509">
        <v>6.9</v>
      </c>
      <c r="I64" s="509">
        <v>35</v>
      </c>
      <c r="J64" s="509">
        <f t="shared" ref="J64" si="56">ABS(E64/100*F64)</f>
        <v>0.20800000000000002</v>
      </c>
      <c r="K64" s="509">
        <f t="shared" ref="K64" si="57">ABS(E64/100*G64)</f>
        <v>1.6E-2</v>
      </c>
      <c r="L64" s="508">
        <f t="shared" ref="L64" si="58">ABS(E64/100*H64)</f>
        <v>1.1040000000000001</v>
      </c>
      <c r="M64" s="509">
        <f t="shared" ref="M64" si="59">ABS(E64/100*I64)</f>
        <v>5.6000000000000005</v>
      </c>
      <c r="N64" s="501"/>
    </row>
    <row r="65" spans="1:14" ht="14.1" customHeight="1" x14ac:dyDescent="0.25">
      <c r="A65" s="505"/>
      <c r="B65" s="502" t="s">
        <v>226</v>
      </c>
      <c r="C65" s="505"/>
      <c r="D65" s="502">
        <v>20</v>
      </c>
      <c r="E65" s="502">
        <v>18</v>
      </c>
      <c r="F65" s="509">
        <v>0.8</v>
      </c>
      <c r="G65" s="509">
        <v>0.1</v>
      </c>
      <c r="H65" s="509">
        <v>1.7</v>
      </c>
      <c r="I65" s="509">
        <v>13</v>
      </c>
      <c r="J65" s="509">
        <f t="shared" ref="J65" si="60">ABS(E65/100*F65)</f>
        <v>0.14399999999999999</v>
      </c>
      <c r="K65" s="509">
        <f t="shared" ref="K65" si="61">ABS(E65/100*G65)</f>
        <v>1.7999999999999999E-2</v>
      </c>
      <c r="L65" s="508">
        <f t="shared" ref="L65" si="62">ABS(E65/100*H65)</f>
        <v>0.30599999999999999</v>
      </c>
      <c r="M65" s="509">
        <f t="shared" ref="M65" si="63">ABS(E65/100*I65)</f>
        <v>2.34</v>
      </c>
      <c r="N65" s="501"/>
    </row>
    <row r="66" spans="1:14" ht="14.1" customHeight="1" x14ac:dyDescent="0.25">
      <c r="A66" s="604"/>
      <c r="B66" s="602" t="s">
        <v>38</v>
      </c>
      <c r="C66" s="604"/>
      <c r="D66" s="602">
        <v>3</v>
      </c>
      <c r="E66" s="602">
        <v>3</v>
      </c>
      <c r="F66" s="589">
        <v>0</v>
      </c>
      <c r="G66" s="35">
        <v>99.9</v>
      </c>
      <c r="H66" s="589">
        <v>0</v>
      </c>
      <c r="I66" s="8">
        <v>899</v>
      </c>
      <c r="J66" s="589">
        <f t="shared" si="52"/>
        <v>0</v>
      </c>
      <c r="K66" s="589">
        <f t="shared" si="53"/>
        <v>2.9969999999999999</v>
      </c>
      <c r="L66" s="8">
        <f t="shared" si="54"/>
        <v>0</v>
      </c>
      <c r="M66" s="589">
        <f t="shared" si="55"/>
        <v>26.97</v>
      </c>
      <c r="N66" s="14"/>
    </row>
    <row r="67" spans="1:14" ht="14.1" customHeight="1" x14ac:dyDescent="0.25">
      <c r="A67" s="85">
        <v>102</v>
      </c>
      <c r="B67" s="6" t="s">
        <v>57</v>
      </c>
      <c r="C67" s="1">
        <v>200</v>
      </c>
      <c r="D67" s="87"/>
      <c r="E67" s="87"/>
      <c r="F67" s="87"/>
      <c r="G67" s="87"/>
      <c r="H67" s="87"/>
      <c r="I67" s="87"/>
      <c r="J67" s="125">
        <f>SUM(J69:J70)</f>
        <v>9.0000000000000011E-2</v>
      </c>
      <c r="K67" s="125">
        <f>SUM(K69:K70)</f>
        <v>1.0000000000000002E-2</v>
      </c>
      <c r="L67" s="125">
        <f>SUM(L69:L70)</f>
        <v>15.27</v>
      </c>
      <c r="M67" s="125">
        <f>SUM(M69:M70)</f>
        <v>63.249999999999993</v>
      </c>
      <c r="N67" s="81">
        <v>0.06</v>
      </c>
    </row>
    <row r="68" spans="1:14" ht="14.1" customHeight="1" x14ac:dyDescent="0.25">
      <c r="A68" s="86"/>
      <c r="B68" s="20" t="s">
        <v>58</v>
      </c>
      <c r="C68" s="4"/>
      <c r="D68" s="88">
        <v>0.6</v>
      </c>
      <c r="E68" s="88">
        <v>0.6</v>
      </c>
      <c r="F68" s="88"/>
      <c r="G68" s="88"/>
      <c r="H68" s="88"/>
      <c r="I68" s="88"/>
      <c r="J68" s="88"/>
      <c r="K68" s="88"/>
      <c r="L68" s="88"/>
      <c r="M68" s="88"/>
      <c r="N68" s="82"/>
    </row>
    <row r="69" spans="1:14" ht="14.1" customHeight="1" x14ac:dyDescent="0.25">
      <c r="A69" s="86"/>
      <c r="B69" s="20" t="s">
        <v>59</v>
      </c>
      <c r="C69" s="4"/>
      <c r="D69" s="88">
        <v>10</v>
      </c>
      <c r="E69" s="88">
        <v>10</v>
      </c>
      <c r="F69" s="88">
        <v>0.9</v>
      </c>
      <c r="G69" s="88">
        <v>0.1</v>
      </c>
      <c r="H69" s="88">
        <v>3</v>
      </c>
      <c r="I69" s="88">
        <v>34</v>
      </c>
      <c r="J69" s="88">
        <f t="shared" ref="J69:J70" si="64">ABS(E69/100*F69)</f>
        <v>9.0000000000000011E-2</v>
      </c>
      <c r="K69" s="88">
        <f t="shared" ref="K69:K70" si="65">ABS(E69/100*G69)</f>
        <v>1.0000000000000002E-2</v>
      </c>
      <c r="L69" s="82">
        <f t="shared" ref="L69:L70" si="66">ABS(E69/100*H69)</f>
        <v>0.30000000000000004</v>
      </c>
      <c r="M69" s="88">
        <f t="shared" ref="M69:M70" si="67">ABS(E69/100*I69)</f>
        <v>3.4000000000000004</v>
      </c>
      <c r="N69" s="82"/>
    </row>
    <row r="70" spans="1:14" ht="14.1" customHeight="1" x14ac:dyDescent="0.25">
      <c r="A70" s="86"/>
      <c r="B70" s="20" t="s">
        <v>60</v>
      </c>
      <c r="C70" s="4"/>
      <c r="D70" s="88">
        <v>15</v>
      </c>
      <c r="E70" s="88">
        <v>15</v>
      </c>
      <c r="F70" s="88">
        <v>0</v>
      </c>
      <c r="G70" s="88">
        <v>0</v>
      </c>
      <c r="H70" s="88">
        <v>99.8</v>
      </c>
      <c r="I70" s="88">
        <v>399</v>
      </c>
      <c r="J70" s="88">
        <f t="shared" si="64"/>
        <v>0</v>
      </c>
      <c r="K70" s="88">
        <f t="shared" si="65"/>
        <v>0</v>
      </c>
      <c r="L70" s="82">
        <f t="shared" si="66"/>
        <v>14.969999999999999</v>
      </c>
      <c r="M70" s="88">
        <f t="shared" si="67"/>
        <v>59.849999999999994</v>
      </c>
      <c r="N70" s="82"/>
    </row>
    <row r="71" spans="1:14" ht="14.1" customHeight="1" x14ac:dyDescent="0.25">
      <c r="A71" s="54"/>
      <c r="B71" s="112" t="s">
        <v>56</v>
      </c>
      <c r="C71" s="110">
        <v>30</v>
      </c>
      <c r="D71" s="129">
        <v>30</v>
      </c>
      <c r="E71" s="94">
        <v>30</v>
      </c>
      <c r="F71" s="133">
        <v>7.7</v>
      </c>
      <c r="G71" s="94">
        <v>3</v>
      </c>
      <c r="H71" s="94">
        <v>50.1</v>
      </c>
      <c r="I71" s="94">
        <v>259</v>
      </c>
      <c r="J71" s="112">
        <f>ABS(E71/100*F71)</f>
        <v>2.31</v>
      </c>
      <c r="K71" s="112">
        <f>ABS(E75096*G71)</f>
        <v>0</v>
      </c>
      <c r="L71" s="55">
        <f>ABS(E71/100*H71)</f>
        <v>15.03</v>
      </c>
      <c r="M71" s="55">
        <f>ABS(E71/100*I71)</f>
        <v>77.7</v>
      </c>
      <c r="N71" s="94"/>
    </row>
    <row r="72" spans="1:14" ht="24.75" customHeight="1" x14ac:dyDescent="0.25">
      <c r="A72" s="32"/>
      <c r="B72" s="157" t="s">
        <v>61</v>
      </c>
      <c r="C72" s="652"/>
      <c r="D72" s="653"/>
      <c r="E72" s="653"/>
      <c r="F72" s="653"/>
      <c r="G72" s="653"/>
      <c r="H72" s="653"/>
      <c r="I72" s="654"/>
      <c r="J72" s="148">
        <f>ABS(J67+J60+J54+J71)</f>
        <v>28.418249999999997</v>
      </c>
      <c r="K72" s="148">
        <f>ABS(K67+K60+K54+K71)</f>
        <v>12.982249999999999</v>
      </c>
      <c r="L72" s="148">
        <f>ABS(L67+L60+L54+L71)</f>
        <v>57.651250000000005</v>
      </c>
      <c r="M72" s="148">
        <f>ABS(M67+M60+M54+M71)</f>
        <v>472.40749999999997</v>
      </c>
      <c r="N72" s="160"/>
    </row>
    <row r="73" spans="1:14" ht="14.1" customHeight="1" x14ac:dyDescent="0.25">
      <c r="A73" s="690" t="s">
        <v>62</v>
      </c>
      <c r="B73" s="691"/>
      <c r="C73" s="691"/>
      <c r="D73" s="691"/>
      <c r="E73" s="691"/>
      <c r="F73" s="691"/>
      <c r="G73" s="691"/>
      <c r="H73" s="691"/>
      <c r="I73" s="691"/>
      <c r="J73" s="691"/>
      <c r="K73" s="691"/>
      <c r="L73" s="691"/>
      <c r="M73" s="691"/>
      <c r="N73" s="692"/>
    </row>
    <row r="74" spans="1:14" ht="14.1" customHeight="1" x14ac:dyDescent="0.25">
      <c r="A74" s="54">
        <v>105</v>
      </c>
      <c r="B74" s="112" t="s">
        <v>63</v>
      </c>
      <c r="C74" s="158">
        <v>180</v>
      </c>
      <c r="D74" s="139">
        <v>180</v>
      </c>
      <c r="E74" s="139">
        <v>180</v>
      </c>
      <c r="F74" s="116">
        <v>2.9</v>
      </c>
      <c r="G74" s="139">
        <v>2.5</v>
      </c>
      <c r="H74" s="139">
        <v>4</v>
      </c>
      <c r="I74" s="139">
        <v>53</v>
      </c>
      <c r="J74" s="103">
        <f>ABS(E74/100*F74)</f>
        <v>5.22</v>
      </c>
      <c r="K74" s="103">
        <f>ABS(E74/100*G74)</f>
        <v>4.5</v>
      </c>
      <c r="L74" s="103">
        <f>ABS(E74/100*H74)</f>
        <v>7.2</v>
      </c>
      <c r="M74" s="103">
        <f>ABS(E74/100*I74)</f>
        <v>95.4</v>
      </c>
      <c r="N74" s="139">
        <v>1.4</v>
      </c>
    </row>
    <row r="75" spans="1:14" ht="14.1" customHeight="1" x14ac:dyDescent="0.25">
      <c r="A75" s="117"/>
      <c r="B75" s="112" t="s">
        <v>157</v>
      </c>
      <c r="C75" s="54">
        <v>60</v>
      </c>
      <c r="D75" s="506">
        <v>60</v>
      </c>
      <c r="E75" s="506">
        <v>60</v>
      </c>
      <c r="F75" s="512">
        <v>0.5</v>
      </c>
      <c r="G75" s="511">
        <v>0</v>
      </c>
      <c r="H75" s="511">
        <v>80</v>
      </c>
      <c r="I75" s="511">
        <v>324</v>
      </c>
      <c r="J75" s="55">
        <f t="shared" ref="J75" si="68">ABS(E75/100*F75)</f>
        <v>0.3</v>
      </c>
      <c r="K75" s="55">
        <f t="shared" ref="K75" si="69">ABS(E75/100*G75)</f>
        <v>0</v>
      </c>
      <c r="L75" s="55">
        <f t="shared" ref="L75" si="70">ABS(E75/100*H75)</f>
        <v>48</v>
      </c>
      <c r="M75" s="55">
        <f t="shared" ref="M75" si="71">ABS(E75/100*I75)</f>
        <v>194.4</v>
      </c>
      <c r="N75" s="139"/>
    </row>
    <row r="76" spans="1:14" ht="14.1" customHeight="1" x14ac:dyDescent="0.25">
      <c r="A76" s="117"/>
      <c r="B76" s="112" t="s">
        <v>64</v>
      </c>
      <c r="C76" s="158">
        <v>65</v>
      </c>
      <c r="D76" s="139">
        <v>65</v>
      </c>
      <c r="E76" s="139">
        <v>65</v>
      </c>
      <c r="F76" s="116">
        <v>0.4</v>
      </c>
      <c r="G76" s="139">
        <v>0.4</v>
      </c>
      <c r="H76" s="139">
        <v>9.8000000000000007</v>
      </c>
      <c r="I76" s="139">
        <v>47</v>
      </c>
      <c r="J76" s="103">
        <f t="shared" ref="J76" si="72">ABS(E76/100*F76)</f>
        <v>0.26</v>
      </c>
      <c r="K76" s="103">
        <f t="shared" ref="K76" si="73">ABS(E76/100*G76)</f>
        <v>0.26</v>
      </c>
      <c r="L76" s="103">
        <f t="shared" ref="L76" si="74">ABS(E76/100*H76)</f>
        <v>6.370000000000001</v>
      </c>
      <c r="M76" s="103">
        <f t="shared" ref="M76" si="75">ABS(E76/100*I76)</f>
        <v>30.55</v>
      </c>
      <c r="N76" s="139">
        <v>3.75</v>
      </c>
    </row>
    <row r="77" spans="1:14" ht="14.1" customHeight="1" x14ac:dyDescent="0.25">
      <c r="A77" s="139"/>
      <c r="B77" s="159" t="s">
        <v>65</v>
      </c>
      <c r="C77" s="153"/>
      <c r="D77" s="162"/>
      <c r="E77" s="162"/>
      <c r="F77" s="162"/>
      <c r="G77" s="162"/>
      <c r="H77" s="162"/>
      <c r="I77" s="160"/>
      <c r="J77" s="174">
        <f>SUM(J74:J76)</f>
        <v>5.7799999999999994</v>
      </c>
      <c r="K77" s="174">
        <f t="shared" ref="K77:M77" si="76">SUM(K74:K76)</f>
        <v>4.76</v>
      </c>
      <c r="L77" s="174">
        <f t="shared" si="76"/>
        <v>61.570000000000007</v>
      </c>
      <c r="M77" s="174">
        <f t="shared" si="76"/>
        <v>320.35000000000002</v>
      </c>
      <c r="N77" s="160"/>
    </row>
    <row r="78" spans="1:14" ht="14.1" customHeight="1" x14ac:dyDescent="0.25">
      <c r="A78" s="139"/>
      <c r="B78" s="242" t="s">
        <v>181</v>
      </c>
      <c r="C78" s="158">
        <v>6</v>
      </c>
      <c r="D78" s="139">
        <v>6</v>
      </c>
      <c r="E78" s="139">
        <v>6</v>
      </c>
      <c r="F78" s="158"/>
      <c r="G78" s="158"/>
      <c r="H78" s="158"/>
      <c r="I78" s="119"/>
      <c r="J78" s="120"/>
      <c r="K78" s="120"/>
      <c r="L78" s="120"/>
      <c r="M78" s="159"/>
      <c r="N78" s="139"/>
    </row>
    <row r="79" spans="1:14" ht="14.1" customHeight="1" x14ac:dyDescent="0.25">
      <c r="A79" s="139"/>
      <c r="B79" s="159" t="s">
        <v>66</v>
      </c>
      <c r="C79" s="652"/>
      <c r="D79" s="653"/>
      <c r="E79" s="653"/>
      <c r="F79" s="653"/>
      <c r="G79" s="653"/>
      <c r="H79" s="653"/>
      <c r="I79" s="654"/>
      <c r="J79" s="120">
        <f>ABS(J77+J72+J52+J21)</f>
        <v>75.993889999999993</v>
      </c>
      <c r="K79" s="120">
        <f t="shared" ref="K79:L79" si="77">ABS(K77+K72+K52+K21)</f>
        <v>66.536049999999989</v>
      </c>
      <c r="L79" s="120">
        <f t="shared" si="77"/>
        <v>305.77049</v>
      </c>
      <c r="M79" s="120">
        <f>ABS(M77+M72+M52+M21)</f>
        <v>2151.0198999999998</v>
      </c>
      <c r="N79" s="160"/>
    </row>
  </sheetData>
  <mergeCells count="21">
    <mergeCell ref="C79:I79"/>
    <mergeCell ref="A53:N53"/>
    <mergeCell ref="C72:I72"/>
    <mergeCell ref="A73:N73"/>
    <mergeCell ref="C52:I52"/>
    <mergeCell ref="C21:I21"/>
    <mergeCell ref="A22:N22"/>
    <mergeCell ref="A3:C3"/>
    <mergeCell ref="D3:H3"/>
    <mergeCell ref="I3:K3"/>
    <mergeCell ref="L3:N3"/>
    <mergeCell ref="A4:N4"/>
    <mergeCell ref="F5:H5"/>
    <mergeCell ref="J5:L5"/>
    <mergeCell ref="A6:E6"/>
    <mergeCell ref="A7:N7"/>
    <mergeCell ref="A1:N1"/>
    <mergeCell ref="A2:C2"/>
    <mergeCell ref="D2:H2"/>
    <mergeCell ref="I2:K2"/>
    <mergeCell ref="L2:O2"/>
  </mergeCells>
  <pageMargins left="0.25" right="0.25" top="0.43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день1</vt:lpstr>
      <vt:lpstr>день2</vt:lpstr>
      <vt:lpstr>день3</vt:lpstr>
      <vt:lpstr>День4</vt:lpstr>
      <vt:lpstr>День5</vt:lpstr>
      <vt:lpstr>День 6</vt:lpstr>
      <vt:lpstr>День7</vt:lpstr>
      <vt:lpstr>День8</vt:lpstr>
      <vt:lpstr>День9</vt:lpstr>
      <vt:lpstr>День10</vt:lpstr>
      <vt:lpstr>День11</vt:lpstr>
      <vt:lpstr>День12</vt:lpstr>
      <vt:lpstr>День13</vt:lpstr>
      <vt:lpstr>День14</vt:lpstr>
      <vt:lpstr>День15</vt:lpstr>
      <vt:lpstr>День16</vt:lpstr>
      <vt:lpstr>День17</vt:lpstr>
      <vt:lpstr>День18</vt:lpstr>
      <vt:lpstr>День19</vt:lpstr>
      <vt:lpstr>День20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2015-11-27T07:52:13Z</dcterms:modified>
</cp:coreProperties>
</file>